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firstSheet="2" activeTab="7"/>
  </bookViews>
  <sheets>
    <sheet name="Численность" sheetId="1" r:id="rId1"/>
    <sheet name="Данные для ввода на bus.gov.ru" sheetId="2" r:id="rId2"/>
    <sheet name="Критерий 1" sheetId="3" r:id="rId3"/>
    <sheet name="Критерий 2" sheetId="4" r:id="rId4"/>
    <sheet name="Критерий 3" sheetId="5" r:id="rId5"/>
    <sheet name="Критерий 4" sheetId="6" r:id="rId6"/>
    <sheet name="Критерий 5" sheetId="7" r:id="rId7"/>
    <sheet name="Средневзвешенная сумма" sheetId="8" r:id="rId8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8" l="1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" i="8"/>
  <c r="D43" i="7"/>
  <c r="C43" i="7"/>
  <c r="B43" i="7"/>
  <c r="D42" i="7"/>
  <c r="C42" i="7"/>
  <c r="B42" i="7"/>
  <c r="E42" i="7" s="1"/>
  <c r="D41" i="7"/>
  <c r="C41" i="7"/>
  <c r="B41" i="7"/>
  <c r="E41" i="7" s="1"/>
  <c r="D40" i="7"/>
  <c r="C40" i="7"/>
  <c r="B40" i="7"/>
  <c r="D39" i="7"/>
  <c r="C39" i="7"/>
  <c r="B39" i="7"/>
  <c r="D38" i="7"/>
  <c r="C38" i="7"/>
  <c r="B38" i="7"/>
  <c r="E38" i="7" s="1"/>
  <c r="D37" i="7"/>
  <c r="C37" i="7"/>
  <c r="B37" i="7"/>
  <c r="E37" i="7" s="1"/>
  <c r="D36" i="7"/>
  <c r="C36" i="7"/>
  <c r="B36" i="7"/>
  <c r="D35" i="7"/>
  <c r="C35" i="7"/>
  <c r="B35" i="7"/>
  <c r="D34" i="7"/>
  <c r="C34" i="7"/>
  <c r="B34" i="7"/>
  <c r="E34" i="7" s="1"/>
  <c r="D33" i="7"/>
  <c r="C33" i="7"/>
  <c r="B33" i="7"/>
  <c r="E33" i="7" s="1"/>
  <c r="D32" i="7"/>
  <c r="C32" i="7"/>
  <c r="B32" i="7"/>
  <c r="D31" i="7"/>
  <c r="C31" i="7"/>
  <c r="B31" i="7"/>
  <c r="D30" i="7"/>
  <c r="C30" i="7"/>
  <c r="B30" i="7"/>
  <c r="E30" i="7" s="1"/>
  <c r="D29" i="7"/>
  <c r="C29" i="7"/>
  <c r="B29" i="7"/>
  <c r="E29" i="7" s="1"/>
  <c r="D28" i="7"/>
  <c r="C28" i="7"/>
  <c r="B28" i="7"/>
  <c r="D27" i="7"/>
  <c r="C27" i="7"/>
  <c r="B27" i="7"/>
  <c r="D26" i="7"/>
  <c r="C26" i="7"/>
  <c r="B26" i="7"/>
  <c r="E26" i="7" s="1"/>
  <c r="D25" i="7"/>
  <c r="C25" i="7"/>
  <c r="B25" i="7"/>
  <c r="E25" i="7" s="1"/>
  <c r="D24" i="7"/>
  <c r="C24" i="7"/>
  <c r="B24" i="7"/>
  <c r="D23" i="7"/>
  <c r="C23" i="7"/>
  <c r="B23" i="7"/>
  <c r="D22" i="7"/>
  <c r="C22" i="7"/>
  <c r="B22" i="7"/>
  <c r="E22" i="7" s="1"/>
  <c r="D21" i="7"/>
  <c r="C21" i="7"/>
  <c r="B21" i="7"/>
  <c r="E21" i="7" s="1"/>
  <c r="D20" i="7"/>
  <c r="C20" i="7"/>
  <c r="B20" i="7"/>
  <c r="D19" i="7"/>
  <c r="C19" i="7"/>
  <c r="B19" i="7"/>
  <c r="D18" i="7"/>
  <c r="C18" i="7"/>
  <c r="B18" i="7"/>
  <c r="E18" i="7" s="1"/>
  <c r="D17" i="7"/>
  <c r="C17" i="7"/>
  <c r="B17" i="7"/>
  <c r="E17" i="7" s="1"/>
  <c r="D16" i="7"/>
  <c r="C16" i="7"/>
  <c r="B16" i="7"/>
  <c r="D15" i="7"/>
  <c r="C15" i="7"/>
  <c r="B15" i="7"/>
  <c r="D14" i="7"/>
  <c r="C14" i="7"/>
  <c r="B14" i="7"/>
  <c r="E14" i="7" s="1"/>
  <c r="D13" i="7"/>
  <c r="C13" i="7"/>
  <c r="B13" i="7"/>
  <c r="E13" i="7" s="1"/>
  <c r="D12" i="7"/>
  <c r="C12" i="7"/>
  <c r="B12" i="7"/>
  <c r="D11" i="7"/>
  <c r="C11" i="7"/>
  <c r="B11" i="7"/>
  <c r="D10" i="7"/>
  <c r="C10" i="7"/>
  <c r="B10" i="7"/>
  <c r="E10" i="7" s="1"/>
  <c r="D9" i="7"/>
  <c r="C9" i="7"/>
  <c r="B9" i="7"/>
  <c r="E9" i="7" s="1"/>
  <c r="D8" i="7"/>
  <c r="C8" i="7"/>
  <c r="B8" i="7"/>
  <c r="D7" i="7"/>
  <c r="C7" i="7"/>
  <c r="B7" i="7"/>
  <c r="D6" i="7"/>
  <c r="C6" i="7"/>
  <c r="B6" i="7"/>
  <c r="E6" i="7" s="1"/>
  <c r="D5" i="7"/>
  <c r="C5" i="7"/>
  <c r="B5" i="7"/>
  <c r="E5" i="7" s="1"/>
  <c r="D4" i="7"/>
  <c r="C4" i="7"/>
  <c r="B4" i="7"/>
  <c r="D3" i="7"/>
  <c r="C3" i="7"/>
  <c r="B3" i="7"/>
  <c r="D43" i="6"/>
  <c r="C43" i="6"/>
  <c r="B43" i="6"/>
  <c r="E43" i="6" s="1"/>
  <c r="D42" i="6"/>
  <c r="C42" i="6"/>
  <c r="B42" i="6"/>
  <c r="E42" i="6" s="1"/>
  <c r="D41" i="6"/>
  <c r="C41" i="6"/>
  <c r="B41" i="6"/>
  <c r="D40" i="6"/>
  <c r="C40" i="6"/>
  <c r="B40" i="6"/>
  <c r="D39" i="6"/>
  <c r="C39" i="6"/>
  <c r="B39" i="6"/>
  <c r="E39" i="6" s="1"/>
  <c r="D38" i="6"/>
  <c r="C38" i="6"/>
  <c r="B38" i="6"/>
  <c r="E38" i="6" s="1"/>
  <c r="D37" i="6"/>
  <c r="C37" i="6"/>
  <c r="B37" i="6"/>
  <c r="D36" i="6"/>
  <c r="C36" i="6"/>
  <c r="B36" i="6"/>
  <c r="D35" i="6"/>
  <c r="C35" i="6"/>
  <c r="B35" i="6"/>
  <c r="E35" i="6" s="1"/>
  <c r="D34" i="6"/>
  <c r="C34" i="6"/>
  <c r="B34" i="6"/>
  <c r="E34" i="6" s="1"/>
  <c r="D33" i="6"/>
  <c r="C33" i="6"/>
  <c r="B33" i="6"/>
  <c r="D32" i="6"/>
  <c r="C32" i="6"/>
  <c r="B32" i="6"/>
  <c r="D31" i="6"/>
  <c r="C31" i="6"/>
  <c r="B31" i="6"/>
  <c r="E31" i="6" s="1"/>
  <c r="D30" i="6"/>
  <c r="C30" i="6"/>
  <c r="B30" i="6"/>
  <c r="E30" i="6" s="1"/>
  <c r="D29" i="6"/>
  <c r="C29" i="6"/>
  <c r="B29" i="6"/>
  <c r="D28" i="6"/>
  <c r="C28" i="6"/>
  <c r="B28" i="6"/>
  <c r="D27" i="6"/>
  <c r="C27" i="6"/>
  <c r="B27" i="6"/>
  <c r="E27" i="6" s="1"/>
  <c r="D26" i="6"/>
  <c r="C26" i="6"/>
  <c r="B26" i="6"/>
  <c r="E26" i="6" s="1"/>
  <c r="D25" i="6"/>
  <c r="C25" i="6"/>
  <c r="B25" i="6"/>
  <c r="D24" i="6"/>
  <c r="C24" i="6"/>
  <c r="B24" i="6"/>
  <c r="D23" i="6"/>
  <c r="C23" i="6"/>
  <c r="B23" i="6"/>
  <c r="E23" i="6" s="1"/>
  <c r="D22" i="6"/>
  <c r="C22" i="6"/>
  <c r="B22" i="6"/>
  <c r="E22" i="6" s="1"/>
  <c r="D21" i="6"/>
  <c r="C21" i="6"/>
  <c r="B21" i="6"/>
  <c r="D20" i="6"/>
  <c r="C20" i="6"/>
  <c r="B20" i="6"/>
  <c r="D19" i="6"/>
  <c r="C19" i="6"/>
  <c r="B19" i="6"/>
  <c r="E19" i="6" s="1"/>
  <c r="D18" i="6"/>
  <c r="C18" i="6"/>
  <c r="B18" i="6"/>
  <c r="E18" i="6" s="1"/>
  <c r="D17" i="6"/>
  <c r="C17" i="6"/>
  <c r="B17" i="6"/>
  <c r="D16" i="6"/>
  <c r="C16" i="6"/>
  <c r="B16" i="6"/>
  <c r="D15" i="6"/>
  <c r="C15" i="6"/>
  <c r="B15" i="6"/>
  <c r="E15" i="6" s="1"/>
  <c r="D14" i="6"/>
  <c r="C14" i="6"/>
  <c r="B14" i="6"/>
  <c r="E14" i="6" s="1"/>
  <c r="D13" i="6"/>
  <c r="C13" i="6"/>
  <c r="B13" i="6"/>
  <c r="D12" i="6"/>
  <c r="C12" i="6"/>
  <c r="B12" i="6"/>
  <c r="D11" i="6"/>
  <c r="C11" i="6"/>
  <c r="B11" i="6"/>
  <c r="E11" i="6" s="1"/>
  <c r="D10" i="6"/>
  <c r="C10" i="6"/>
  <c r="B10" i="6"/>
  <c r="E10" i="6" s="1"/>
  <c r="D9" i="6"/>
  <c r="C9" i="6"/>
  <c r="B9" i="6"/>
  <c r="D8" i="6"/>
  <c r="C8" i="6"/>
  <c r="B8" i="6"/>
  <c r="D7" i="6"/>
  <c r="B7" i="6"/>
  <c r="D6" i="6"/>
  <c r="C6" i="6"/>
  <c r="B6" i="6"/>
  <c r="E6" i="6" s="1"/>
  <c r="D5" i="6"/>
  <c r="C5" i="6"/>
  <c r="B5" i="6"/>
  <c r="D4" i="6"/>
  <c r="C4" i="6"/>
  <c r="B4" i="6"/>
  <c r="D3" i="6"/>
  <c r="C3" i="6"/>
  <c r="B3" i="6"/>
  <c r="E3" i="6" s="1"/>
  <c r="D43" i="5"/>
  <c r="C43" i="5"/>
  <c r="B43" i="5"/>
  <c r="E43" i="5" s="1"/>
  <c r="D42" i="5"/>
  <c r="C42" i="5"/>
  <c r="B42" i="5"/>
  <c r="D41" i="5"/>
  <c r="C41" i="5"/>
  <c r="B41" i="5"/>
  <c r="D40" i="5"/>
  <c r="C40" i="5"/>
  <c r="B40" i="5"/>
  <c r="E40" i="5" s="1"/>
  <c r="D39" i="5"/>
  <c r="C39" i="5"/>
  <c r="B39" i="5"/>
  <c r="E39" i="5" s="1"/>
  <c r="D38" i="5"/>
  <c r="C38" i="5"/>
  <c r="B38" i="5"/>
  <c r="E38" i="5" s="1"/>
  <c r="D37" i="5"/>
  <c r="C37" i="5"/>
  <c r="B37" i="5"/>
  <c r="E37" i="5" s="1"/>
  <c r="D36" i="5"/>
  <c r="C36" i="5"/>
  <c r="B36" i="5"/>
  <c r="E36" i="5" s="1"/>
  <c r="D35" i="5"/>
  <c r="C35" i="5"/>
  <c r="B35" i="5"/>
  <c r="E35" i="5" s="1"/>
  <c r="D34" i="5"/>
  <c r="C34" i="5"/>
  <c r="B34" i="5"/>
  <c r="E34" i="5" s="1"/>
  <c r="D33" i="5"/>
  <c r="C33" i="5"/>
  <c r="B33" i="5"/>
  <c r="E33" i="5" s="1"/>
  <c r="D32" i="5"/>
  <c r="C32" i="5"/>
  <c r="B32" i="5"/>
  <c r="E32" i="5" s="1"/>
  <c r="D31" i="5"/>
  <c r="C31" i="5"/>
  <c r="B31" i="5"/>
  <c r="E31" i="5" s="1"/>
  <c r="D30" i="5"/>
  <c r="C30" i="5"/>
  <c r="B30" i="5"/>
  <c r="E30" i="5" s="1"/>
  <c r="D29" i="5"/>
  <c r="C29" i="5"/>
  <c r="B29" i="5"/>
  <c r="E29" i="5" s="1"/>
  <c r="D28" i="5"/>
  <c r="C28" i="5"/>
  <c r="B28" i="5"/>
  <c r="E28" i="5" s="1"/>
  <c r="D27" i="5"/>
  <c r="C27" i="5"/>
  <c r="B27" i="5"/>
  <c r="E27" i="5" s="1"/>
  <c r="D26" i="5"/>
  <c r="C26" i="5"/>
  <c r="B26" i="5"/>
  <c r="E26" i="5" s="1"/>
  <c r="D25" i="5"/>
  <c r="C25" i="5"/>
  <c r="B25" i="5"/>
  <c r="E25" i="5" s="1"/>
  <c r="D24" i="5"/>
  <c r="C24" i="5"/>
  <c r="B24" i="5"/>
  <c r="E24" i="5" s="1"/>
  <c r="D23" i="5"/>
  <c r="C23" i="5"/>
  <c r="B23" i="5"/>
  <c r="E23" i="5" s="1"/>
  <c r="D22" i="5"/>
  <c r="C22" i="5"/>
  <c r="B22" i="5"/>
  <c r="E22" i="5" s="1"/>
  <c r="D21" i="5"/>
  <c r="C21" i="5"/>
  <c r="B21" i="5"/>
  <c r="E21" i="5" s="1"/>
  <c r="D20" i="5"/>
  <c r="C20" i="5"/>
  <c r="B20" i="5"/>
  <c r="E20" i="5" s="1"/>
  <c r="D19" i="5"/>
  <c r="C19" i="5"/>
  <c r="B19" i="5"/>
  <c r="E19" i="5" s="1"/>
  <c r="D18" i="5"/>
  <c r="C18" i="5"/>
  <c r="B18" i="5"/>
  <c r="E18" i="5" s="1"/>
  <c r="D17" i="5"/>
  <c r="C17" i="5"/>
  <c r="B17" i="5"/>
  <c r="E17" i="5" s="1"/>
  <c r="D16" i="5"/>
  <c r="C16" i="5"/>
  <c r="B16" i="5"/>
  <c r="E16" i="5" s="1"/>
  <c r="D15" i="5"/>
  <c r="C15" i="5"/>
  <c r="B15" i="5"/>
  <c r="E15" i="5" s="1"/>
  <c r="D14" i="5"/>
  <c r="C14" i="5"/>
  <c r="B14" i="5"/>
  <c r="E14" i="5" s="1"/>
  <c r="D13" i="5"/>
  <c r="C13" i="5"/>
  <c r="B13" i="5"/>
  <c r="E13" i="5" s="1"/>
  <c r="D12" i="5"/>
  <c r="C12" i="5"/>
  <c r="B12" i="5"/>
  <c r="E12" i="5" s="1"/>
  <c r="D11" i="5"/>
  <c r="C11" i="5"/>
  <c r="B11" i="5"/>
  <c r="E11" i="5" s="1"/>
  <c r="D10" i="5"/>
  <c r="C10" i="5"/>
  <c r="B10" i="5"/>
  <c r="E10" i="5" s="1"/>
  <c r="D9" i="5"/>
  <c r="C9" i="5"/>
  <c r="B9" i="5"/>
  <c r="E9" i="5" s="1"/>
  <c r="D8" i="5"/>
  <c r="C8" i="5"/>
  <c r="B8" i="5"/>
  <c r="E8" i="5" s="1"/>
  <c r="D7" i="5"/>
  <c r="C7" i="5"/>
  <c r="B7" i="5"/>
  <c r="E7" i="5" s="1"/>
  <c r="D6" i="5"/>
  <c r="C6" i="5"/>
  <c r="B6" i="5"/>
  <c r="E6" i="5" s="1"/>
  <c r="D5" i="5"/>
  <c r="C5" i="5"/>
  <c r="B5" i="5"/>
  <c r="E5" i="5" s="1"/>
  <c r="D4" i="5"/>
  <c r="C4" i="5"/>
  <c r="B4" i="5"/>
  <c r="E4" i="5" s="1"/>
  <c r="D3" i="5"/>
  <c r="C3" i="5"/>
  <c r="B3" i="5"/>
  <c r="E3" i="5" s="1"/>
  <c r="C43" i="4"/>
  <c r="B43" i="4"/>
  <c r="D43" i="4" s="1"/>
  <c r="C42" i="4"/>
  <c r="B42" i="4"/>
  <c r="D42" i="4" s="1"/>
  <c r="D41" i="4"/>
  <c r="C41" i="4"/>
  <c r="B41" i="4"/>
  <c r="C40" i="4"/>
  <c r="D40" i="4" s="1"/>
  <c r="B40" i="4"/>
  <c r="C39" i="4"/>
  <c r="B39" i="4"/>
  <c r="D39" i="4" s="1"/>
  <c r="C38" i="4"/>
  <c r="B38" i="4"/>
  <c r="D38" i="4" s="1"/>
  <c r="D37" i="4"/>
  <c r="C37" i="4"/>
  <c r="B37" i="4"/>
  <c r="C36" i="4"/>
  <c r="D36" i="4" s="1"/>
  <c r="B36" i="4"/>
  <c r="C35" i="4"/>
  <c r="B35" i="4"/>
  <c r="D35" i="4" s="1"/>
  <c r="C34" i="4"/>
  <c r="B34" i="4"/>
  <c r="D34" i="4" s="1"/>
  <c r="D33" i="4"/>
  <c r="C33" i="4"/>
  <c r="B33" i="4"/>
  <c r="C32" i="4"/>
  <c r="D32" i="4" s="1"/>
  <c r="B32" i="4"/>
  <c r="C31" i="4"/>
  <c r="B31" i="4"/>
  <c r="D31" i="4" s="1"/>
  <c r="C30" i="4"/>
  <c r="B30" i="4"/>
  <c r="D30" i="4" s="1"/>
  <c r="D29" i="4"/>
  <c r="C29" i="4"/>
  <c r="B29" i="4"/>
  <c r="C28" i="4"/>
  <c r="D28" i="4" s="1"/>
  <c r="B28" i="4"/>
  <c r="C27" i="4"/>
  <c r="B27" i="4"/>
  <c r="D27" i="4" s="1"/>
  <c r="C26" i="4"/>
  <c r="B26" i="4"/>
  <c r="D26" i="4" s="1"/>
  <c r="D25" i="4"/>
  <c r="C25" i="4"/>
  <c r="B25" i="4"/>
  <c r="C24" i="4"/>
  <c r="D24" i="4" s="1"/>
  <c r="B24" i="4"/>
  <c r="C23" i="4"/>
  <c r="B23" i="4"/>
  <c r="D23" i="4" s="1"/>
  <c r="C22" i="4"/>
  <c r="B22" i="4"/>
  <c r="D22" i="4" s="1"/>
  <c r="D21" i="4"/>
  <c r="C21" i="4"/>
  <c r="B21" i="4"/>
  <c r="C20" i="4"/>
  <c r="D20" i="4" s="1"/>
  <c r="B20" i="4"/>
  <c r="C19" i="4"/>
  <c r="B19" i="4"/>
  <c r="D19" i="4" s="1"/>
  <c r="C18" i="4"/>
  <c r="B18" i="4"/>
  <c r="D18" i="4" s="1"/>
  <c r="D17" i="4"/>
  <c r="C17" i="4"/>
  <c r="B17" i="4"/>
  <c r="C16" i="4"/>
  <c r="D16" i="4" s="1"/>
  <c r="B16" i="4"/>
  <c r="C15" i="4"/>
  <c r="B15" i="4"/>
  <c r="D15" i="4" s="1"/>
  <c r="C14" i="4"/>
  <c r="B14" i="4"/>
  <c r="D14" i="4" s="1"/>
  <c r="D13" i="4"/>
  <c r="C13" i="4"/>
  <c r="B13" i="4"/>
  <c r="C12" i="4"/>
  <c r="D12" i="4" s="1"/>
  <c r="B12" i="4"/>
  <c r="C11" i="4"/>
  <c r="B11" i="4"/>
  <c r="D11" i="4" s="1"/>
  <c r="C10" i="4"/>
  <c r="B10" i="4"/>
  <c r="D10" i="4" s="1"/>
  <c r="D9" i="4"/>
  <c r="C9" i="4"/>
  <c r="B9" i="4"/>
  <c r="C8" i="4"/>
  <c r="D8" i="4" s="1"/>
  <c r="B8" i="4"/>
  <c r="C7" i="4"/>
  <c r="B7" i="4"/>
  <c r="D7" i="4" s="1"/>
  <c r="C6" i="4"/>
  <c r="B6" i="4"/>
  <c r="D6" i="4" s="1"/>
  <c r="D5" i="4"/>
  <c r="C5" i="4"/>
  <c r="B5" i="4"/>
  <c r="C4" i="4"/>
  <c r="D4" i="4" s="1"/>
  <c r="B4" i="4"/>
  <c r="C3" i="4"/>
  <c r="B3" i="4"/>
  <c r="D3" i="4" s="1"/>
  <c r="D43" i="3"/>
  <c r="C43" i="3"/>
  <c r="B43" i="3"/>
  <c r="E43" i="3" s="1"/>
  <c r="D42" i="3"/>
  <c r="C42" i="3"/>
  <c r="B42" i="3"/>
  <c r="E42" i="3" s="1"/>
  <c r="D41" i="3"/>
  <c r="C41" i="3"/>
  <c r="B41" i="3"/>
  <c r="E41" i="3" s="1"/>
  <c r="D40" i="3"/>
  <c r="C40" i="3"/>
  <c r="B40" i="3"/>
  <c r="E40" i="3" s="1"/>
  <c r="D39" i="3"/>
  <c r="C39" i="3"/>
  <c r="B39" i="3"/>
  <c r="E39" i="3" s="1"/>
  <c r="D38" i="3"/>
  <c r="C38" i="3"/>
  <c r="B38" i="3"/>
  <c r="E38" i="3" s="1"/>
  <c r="D37" i="3"/>
  <c r="C37" i="3"/>
  <c r="B37" i="3"/>
  <c r="E37" i="3" s="1"/>
  <c r="D36" i="3"/>
  <c r="C36" i="3"/>
  <c r="B36" i="3"/>
  <c r="E36" i="3" s="1"/>
  <c r="D35" i="3"/>
  <c r="C35" i="3"/>
  <c r="B35" i="3"/>
  <c r="E35" i="3" s="1"/>
  <c r="D34" i="3"/>
  <c r="C34" i="3"/>
  <c r="B34" i="3"/>
  <c r="E34" i="3" s="1"/>
  <c r="D33" i="3"/>
  <c r="C33" i="3"/>
  <c r="B33" i="3"/>
  <c r="E33" i="3" s="1"/>
  <c r="D32" i="3"/>
  <c r="C32" i="3"/>
  <c r="B32" i="3"/>
  <c r="E32" i="3" s="1"/>
  <c r="D31" i="3"/>
  <c r="C31" i="3"/>
  <c r="B31" i="3"/>
  <c r="E31" i="3" s="1"/>
  <c r="D30" i="3"/>
  <c r="C30" i="3"/>
  <c r="B30" i="3"/>
  <c r="E30" i="3" s="1"/>
  <c r="D29" i="3"/>
  <c r="C29" i="3"/>
  <c r="B29" i="3"/>
  <c r="E29" i="3" s="1"/>
  <c r="D28" i="3"/>
  <c r="C28" i="3"/>
  <c r="B28" i="3"/>
  <c r="E28" i="3" s="1"/>
  <c r="D27" i="3"/>
  <c r="C27" i="3"/>
  <c r="B27" i="3"/>
  <c r="E27" i="3" s="1"/>
  <c r="D26" i="3"/>
  <c r="C26" i="3"/>
  <c r="B26" i="3"/>
  <c r="E26" i="3" s="1"/>
  <c r="D25" i="3"/>
  <c r="C25" i="3"/>
  <c r="B25" i="3"/>
  <c r="E25" i="3" s="1"/>
  <c r="D24" i="3"/>
  <c r="C24" i="3"/>
  <c r="B24" i="3"/>
  <c r="E24" i="3" s="1"/>
  <c r="D23" i="3"/>
  <c r="C23" i="3"/>
  <c r="B23" i="3"/>
  <c r="E23" i="3" s="1"/>
  <c r="D22" i="3"/>
  <c r="C22" i="3"/>
  <c r="B22" i="3"/>
  <c r="E22" i="3" s="1"/>
  <c r="D21" i="3"/>
  <c r="C21" i="3"/>
  <c r="B21" i="3"/>
  <c r="E21" i="3" s="1"/>
  <c r="D20" i="3"/>
  <c r="C20" i="3"/>
  <c r="B20" i="3"/>
  <c r="E20" i="3" s="1"/>
  <c r="D19" i="3"/>
  <c r="C19" i="3"/>
  <c r="B19" i="3"/>
  <c r="E19" i="3" s="1"/>
  <c r="D18" i="3"/>
  <c r="C18" i="3"/>
  <c r="B18" i="3"/>
  <c r="E18" i="3" s="1"/>
  <c r="D17" i="3"/>
  <c r="C17" i="3"/>
  <c r="B17" i="3"/>
  <c r="E17" i="3" s="1"/>
  <c r="D16" i="3"/>
  <c r="C16" i="3"/>
  <c r="B16" i="3"/>
  <c r="E16" i="3" s="1"/>
  <c r="D15" i="3"/>
  <c r="C15" i="3"/>
  <c r="B15" i="3"/>
  <c r="E15" i="3" s="1"/>
  <c r="D14" i="3"/>
  <c r="C14" i="3"/>
  <c r="B14" i="3"/>
  <c r="E14" i="3" s="1"/>
  <c r="D13" i="3"/>
  <c r="C13" i="3"/>
  <c r="B13" i="3"/>
  <c r="E13" i="3" s="1"/>
  <c r="D12" i="3"/>
  <c r="C12" i="3"/>
  <c r="B12" i="3"/>
  <c r="E12" i="3" s="1"/>
  <c r="D11" i="3"/>
  <c r="C11" i="3"/>
  <c r="B11" i="3"/>
  <c r="E11" i="3" s="1"/>
  <c r="D10" i="3"/>
  <c r="C10" i="3"/>
  <c r="B10" i="3"/>
  <c r="E10" i="3" s="1"/>
  <c r="D9" i="3"/>
  <c r="C9" i="3"/>
  <c r="B9" i="3"/>
  <c r="E9" i="3" s="1"/>
  <c r="C8" i="3"/>
  <c r="B8" i="3"/>
  <c r="C7" i="3"/>
  <c r="B7" i="3"/>
  <c r="D6" i="3"/>
  <c r="C6" i="3"/>
  <c r="B6" i="3"/>
  <c r="E6" i="3" s="1"/>
  <c r="D5" i="3"/>
  <c r="C5" i="3"/>
  <c r="B5" i="3"/>
  <c r="E5" i="3" s="1"/>
  <c r="D4" i="3"/>
  <c r="C4" i="3"/>
  <c r="B4" i="3"/>
  <c r="E4" i="3" s="1"/>
  <c r="D3" i="3"/>
  <c r="C3" i="3"/>
  <c r="B3" i="3"/>
  <c r="E3" i="3" s="1"/>
  <c r="AA10" i="2"/>
  <c r="Z10" i="2"/>
  <c r="D10" i="2"/>
  <c r="D9" i="2"/>
  <c r="D8" i="2"/>
  <c r="AA7" i="2"/>
  <c r="Z7" i="2"/>
  <c r="T7" i="2"/>
  <c r="D8" i="3" s="1"/>
  <c r="S7" i="2"/>
  <c r="D7" i="2"/>
  <c r="AR6" i="2"/>
  <c r="AQ6" i="2"/>
  <c r="C7" i="6" s="1"/>
  <c r="AA6" i="2"/>
  <c r="Z6" i="2"/>
  <c r="T6" i="2"/>
  <c r="S6" i="2"/>
  <c r="D7" i="3" s="1"/>
  <c r="D6" i="2"/>
  <c r="D5" i="2"/>
  <c r="D4" i="2"/>
  <c r="D3" i="2"/>
  <c r="D2" i="2"/>
  <c r="D10" i="1"/>
  <c r="D9" i="1"/>
  <c r="D8" i="1"/>
  <c r="D7" i="1"/>
  <c r="D6" i="1"/>
  <c r="D5" i="1"/>
  <c r="D4" i="1"/>
  <c r="D3" i="1"/>
  <c r="D2" i="1"/>
  <c r="E7" i="3" l="1"/>
  <c r="E8" i="3"/>
  <c r="E7" i="6"/>
  <c r="E42" i="5"/>
  <c r="E5" i="6"/>
  <c r="E9" i="6"/>
  <c r="E13" i="6"/>
  <c r="E17" i="6"/>
  <c r="E21" i="6"/>
  <c r="E25" i="6"/>
  <c r="E29" i="6"/>
  <c r="E33" i="6"/>
  <c r="E37" i="6"/>
  <c r="E41" i="6"/>
  <c r="E4" i="7"/>
  <c r="E8" i="7"/>
  <c r="E12" i="7"/>
  <c r="E16" i="7"/>
  <c r="E20" i="7"/>
  <c r="E24" i="7"/>
  <c r="E28" i="7"/>
  <c r="E32" i="7"/>
  <c r="E36" i="7"/>
  <c r="E40" i="7"/>
  <c r="E41" i="5"/>
  <c r="E4" i="6"/>
  <c r="E8" i="6"/>
  <c r="E12" i="6"/>
  <c r="E16" i="6"/>
  <c r="E20" i="6"/>
  <c r="E24" i="6"/>
  <c r="E28" i="6"/>
  <c r="E32" i="6"/>
  <c r="E36" i="6"/>
  <c r="E40" i="6"/>
  <c r="E3" i="7"/>
  <c r="E7" i="7"/>
  <c r="E11" i="7"/>
  <c r="E15" i="7"/>
  <c r="E19" i="7"/>
  <c r="E23" i="7"/>
  <c r="E27" i="7"/>
  <c r="E31" i="7"/>
  <c r="E35" i="7"/>
  <c r="E39" i="7"/>
  <c r="E43" i="7"/>
</calcChain>
</file>

<file path=xl/sharedStrings.xml><?xml version="1.0" encoding="utf-8"?>
<sst xmlns="http://schemas.openxmlformats.org/spreadsheetml/2006/main" count="2240" uniqueCount="408">
  <si>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</si>
  <si>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</si>
  <si>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</si>
  <si>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</si>
  <si>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>Дворец детского (юношеского) творчества</t>
  </si>
  <si>
    <t>620</t>
  </si>
  <si>
    <t>Детско-юношеский спортивно-технический центр</t>
  </si>
  <si>
    <t>573</t>
  </si>
  <si>
    <t>Детско-юношеский центр</t>
  </si>
  <si>
    <t>317</t>
  </si>
  <si>
    <t>Дом детского творчества № 1</t>
  </si>
  <si>
    <t>640</t>
  </si>
  <si>
    <t>Дом детского творчества № 2</t>
  </si>
  <si>
    <t>Станция юных натуралистов № 1</t>
  </si>
  <si>
    <t>Центр детско-юношеского туризма и краеведения</t>
  </si>
  <si>
    <t>713</t>
  </si>
  <si>
    <t>Центр развития творчества детей и юношества</t>
  </si>
  <si>
    <t>129</t>
  </si>
  <si>
    <t>Центр эстетического воспитания детей</t>
  </si>
  <si>
    <t>Детский сад № 6</t>
  </si>
  <si>
    <t>148</t>
  </si>
  <si>
    <t>Детский сад № 10</t>
  </si>
  <si>
    <t>114</t>
  </si>
  <si>
    <t>Детский сад № 17</t>
  </si>
  <si>
    <t>166</t>
  </si>
  <si>
    <t>Детский сад № 22</t>
  </si>
  <si>
    <t>190</t>
  </si>
  <si>
    <t>Детский сад № 24</t>
  </si>
  <si>
    <t>157</t>
  </si>
  <si>
    <t>Детский сад № 27</t>
  </si>
  <si>
    <t>94</t>
  </si>
  <si>
    <t>Детский сад № 28</t>
  </si>
  <si>
    <t>141</t>
  </si>
  <si>
    <t>Детский сад № 34</t>
  </si>
  <si>
    <t>85</t>
  </si>
  <si>
    <t>Детский сад № 35</t>
  </si>
  <si>
    <t>163</t>
  </si>
  <si>
    <t>Детский сад № 44</t>
  </si>
  <si>
    <t>211</t>
  </si>
  <si>
    <t>Детский сад № 45</t>
  </si>
  <si>
    <t>Детский сад № 46</t>
  </si>
  <si>
    <t>168</t>
  </si>
  <si>
    <t>Детский сад № 51</t>
  </si>
  <si>
    <t>181</t>
  </si>
  <si>
    <t>Детский сад № 55</t>
  </si>
  <si>
    <t>288</t>
  </si>
  <si>
    <t>Детский сад № 69</t>
  </si>
  <si>
    <t>127</t>
  </si>
  <si>
    <t>Детский сад № 71</t>
  </si>
  <si>
    <t>210</t>
  </si>
  <si>
    <t>Детский сад № 73</t>
  </si>
  <si>
    <t>150</t>
  </si>
  <si>
    <t>Детский сад № 74</t>
  </si>
  <si>
    <t>167</t>
  </si>
  <si>
    <t>Детский сад № 77</t>
  </si>
  <si>
    <t>178</t>
  </si>
  <si>
    <t>Детский сад № 79</t>
  </si>
  <si>
    <t>164</t>
  </si>
  <si>
    <t>Детский сад № 82</t>
  </si>
  <si>
    <t>236</t>
  </si>
  <si>
    <t>Детский сад № 88</t>
  </si>
  <si>
    <t>204</t>
  </si>
  <si>
    <t>Детский сад  № 96</t>
  </si>
  <si>
    <t>189</t>
  </si>
  <si>
    <t>Детский сад № 99</t>
  </si>
  <si>
    <t>Детский сад № 101</t>
  </si>
  <si>
    <t>228</t>
  </si>
  <si>
    <t>Гимназия № 21</t>
  </si>
  <si>
    <t>383</t>
  </si>
  <si>
    <t>Многопрофильная языковая гимназия № 4</t>
  </si>
  <si>
    <t>Многопрофильная гимназия № 12</t>
  </si>
  <si>
    <t>411</t>
  </si>
  <si>
    <t>Средняя общеобразовательная школа № 1</t>
  </si>
  <si>
    <t>746</t>
  </si>
  <si>
    <t>Средняя общеобразовательная школа № 18</t>
  </si>
  <si>
    <t>227</t>
  </si>
  <si>
    <t>Средняя общеобразовательная школа № 38</t>
  </si>
  <si>
    <t>621</t>
  </si>
  <si>
    <t>Средняя общеобразовательная школа № 49</t>
  </si>
  <si>
    <t>1094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</si>
  <si>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</si>
  <si>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</si>
  <si>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</si>
  <si>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</si>
  <si>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</si>
  <si>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</si>
  <si>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</si>
  <si>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</si>
  <si>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</si>
  <si>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</si>
  <si>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</si>
  <si>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</si>
  <si>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</si>
  <si>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</si>
  <si>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</si>
  <si>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</si>
  <si>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</si>
  <si>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Количество функционирующих способов взаимодействия (от одного до трех включительно)</t>
  </si>
  <si>
    <t>30</t>
  </si>
  <si>
    <t>543</t>
  </si>
  <si>
    <t>552</t>
  </si>
  <si>
    <t>391</t>
  </si>
  <si>
    <t>409</t>
  </si>
  <si>
    <t>Наличие пяти и более комфортных условий для предоставления услуг</t>
  </si>
  <si>
    <t>100</t>
  </si>
  <si>
    <t>559</t>
  </si>
  <si>
    <t>Количество условий доступности организации для инвалидов (от одного до четырех)</t>
  </si>
  <si>
    <t>20</t>
  </si>
  <si>
    <t>Количество условий доступности, позволяющих инвалидам получать услуги наравне с другими (от одного до четырех)</t>
  </si>
  <si>
    <t>19</t>
  </si>
  <si>
    <t>29</t>
  </si>
  <si>
    <t>602</t>
  </si>
  <si>
    <t>614</t>
  </si>
  <si>
    <t>519</t>
  </si>
  <si>
    <t>523</t>
  </si>
  <si>
    <t>609</t>
  </si>
  <si>
    <t>597</t>
  </si>
  <si>
    <t>90</t>
  </si>
  <si>
    <t>544</t>
  </si>
  <si>
    <t>549</t>
  </si>
  <si>
    <t>534</t>
  </si>
  <si>
    <t>540</t>
  </si>
  <si>
    <t>561</t>
  </si>
  <si>
    <t>60</t>
  </si>
  <si>
    <t>66</t>
  </si>
  <si>
    <t>80</t>
  </si>
  <si>
    <t>565</t>
  </si>
  <si>
    <t>568</t>
  </si>
  <si>
    <t>537</t>
  </si>
  <si>
    <t>571</t>
  </si>
  <si>
    <t>567</t>
  </si>
  <si>
    <t>277</t>
  </si>
  <si>
    <t>283</t>
  </si>
  <si>
    <t>201</t>
  </si>
  <si>
    <t>294</t>
  </si>
  <si>
    <t>14</t>
  </si>
  <si>
    <t>15</t>
  </si>
  <si>
    <t>310</t>
  </si>
  <si>
    <t>311</t>
  </si>
  <si>
    <t>265</t>
  </si>
  <si>
    <t>266</t>
  </si>
  <si>
    <t>312</t>
  </si>
  <si>
    <t>313</t>
  </si>
  <si>
    <t>528</t>
  </si>
  <si>
    <t>432</t>
  </si>
  <si>
    <t>443</t>
  </si>
  <si>
    <t>Отсутствуют условия доступности для инвалидов</t>
  </si>
  <si>
    <t>0</t>
  </si>
  <si>
    <t>Отсутствуют условия доступности, позволяющие инвалидам получать услуги наравне с другими</t>
  </si>
  <si>
    <t>28</t>
  </si>
  <si>
    <t>32</t>
  </si>
  <si>
    <t>630</t>
  </si>
  <si>
    <t>628</t>
  </si>
  <si>
    <t>554</t>
  </si>
  <si>
    <t>558</t>
  </si>
  <si>
    <t>632</t>
  </si>
  <si>
    <t>625</t>
  </si>
  <si>
    <t>631</t>
  </si>
  <si>
    <t>426</t>
  </si>
  <si>
    <t>437</t>
  </si>
  <si>
    <t>Количество комфортных условий для предоставления услуг (от одного до четырех включительно)</t>
  </si>
  <si>
    <t>123</t>
  </si>
  <si>
    <t>179</t>
  </si>
  <si>
    <t>4</t>
  </si>
  <si>
    <t>6</t>
  </si>
  <si>
    <t>665</t>
  </si>
  <si>
    <t>667</t>
  </si>
  <si>
    <t>639</t>
  </si>
  <si>
    <t>647</t>
  </si>
  <si>
    <t>40</t>
  </si>
  <si>
    <t>712</t>
  </si>
  <si>
    <t>711</t>
  </si>
  <si>
    <t>683</t>
  </si>
  <si>
    <t>685</t>
  </si>
  <si>
    <t>121</t>
  </si>
  <si>
    <t>93</t>
  </si>
  <si>
    <t>97</t>
  </si>
  <si>
    <t>112</t>
  </si>
  <si>
    <t>8</t>
  </si>
  <si>
    <t>9</t>
  </si>
  <si>
    <t>128</t>
  </si>
  <si>
    <t>104</t>
  </si>
  <si>
    <t>105</t>
  </si>
  <si>
    <t>126</t>
  </si>
  <si>
    <t>124</t>
  </si>
  <si>
    <t>137</t>
  </si>
  <si>
    <t>138</t>
  </si>
  <si>
    <t>7</t>
  </si>
  <si>
    <t>В наличии и функционируют более трёх дистанционных способов взаимодействия</t>
  </si>
  <si>
    <t>103</t>
  </si>
  <si>
    <t>108</t>
  </si>
  <si>
    <t>143</t>
  </si>
  <si>
    <t>109</t>
  </si>
  <si>
    <t>110</t>
  </si>
  <si>
    <t>145</t>
  </si>
  <si>
    <t>139</t>
  </si>
  <si>
    <t>95</t>
  </si>
  <si>
    <t>98</t>
  </si>
  <si>
    <t>5</t>
  </si>
  <si>
    <t>113</t>
  </si>
  <si>
    <t>99</t>
  </si>
  <si>
    <t>111</t>
  </si>
  <si>
    <t>146</t>
  </si>
  <si>
    <t>151</t>
  </si>
  <si>
    <t>158</t>
  </si>
  <si>
    <t>11</t>
  </si>
  <si>
    <t>13</t>
  </si>
  <si>
    <t>155</t>
  </si>
  <si>
    <t>156</t>
  </si>
  <si>
    <t>165</t>
  </si>
  <si>
    <t>161</t>
  </si>
  <si>
    <t>153</t>
  </si>
  <si>
    <t>3</t>
  </si>
  <si>
    <t>177</t>
  </si>
  <si>
    <t>174</t>
  </si>
  <si>
    <t>140</t>
  </si>
  <si>
    <t>182</t>
  </si>
  <si>
    <t>183</t>
  </si>
  <si>
    <t>132</t>
  </si>
  <si>
    <t>117</t>
  </si>
  <si>
    <t>2</t>
  </si>
  <si>
    <t>86</t>
  </si>
  <si>
    <t>87</t>
  </si>
  <si>
    <t>142</t>
  </si>
  <si>
    <t>57</t>
  </si>
  <si>
    <t>69</t>
  </si>
  <si>
    <t>23</t>
  </si>
  <si>
    <t>39</t>
  </si>
  <si>
    <t>70</t>
  </si>
  <si>
    <t>84</t>
  </si>
  <si>
    <t>49</t>
  </si>
  <si>
    <t>51</t>
  </si>
  <si>
    <t>83</t>
  </si>
  <si>
    <t>79</t>
  </si>
  <si>
    <t>107</t>
  </si>
  <si>
    <t>18</t>
  </si>
  <si>
    <t>134</t>
  </si>
  <si>
    <t>88</t>
  </si>
  <si>
    <t>130</t>
  </si>
  <si>
    <t>122</t>
  </si>
  <si>
    <t>133</t>
  </si>
  <si>
    <t>68</t>
  </si>
  <si>
    <t>48</t>
  </si>
  <si>
    <t>55</t>
  </si>
  <si>
    <t>75</t>
  </si>
  <si>
    <t>1</t>
  </si>
  <si>
    <t>76</t>
  </si>
  <si>
    <t>77</t>
  </si>
  <si>
    <t>43</t>
  </si>
  <si>
    <t>44</t>
  </si>
  <si>
    <t>74</t>
  </si>
  <si>
    <t>120</t>
  </si>
  <si>
    <t>10</t>
  </si>
  <si>
    <t>154</t>
  </si>
  <si>
    <t>101</t>
  </si>
  <si>
    <t>147</t>
  </si>
  <si>
    <t>152</t>
  </si>
  <si>
    <t>196</t>
  </si>
  <si>
    <t>118</t>
  </si>
  <si>
    <t>106</t>
  </si>
  <si>
    <t>78</t>
  </si>
  <si>
    <t>159</t>
  </si>
  <si>
    <t>135</t>
  </si>
  <si>
    <t>144</t>
  </si>
  <si>
    <t>173</t>
  </si>
  <si>
    <t>171</t>
  </si>
  <si>
    <t>162</t>
  </si>
  <si>
    <t>216</t>
  </si>
  <si>
    <t>223</t>
  </si>
  <si>
    <t>186</t>
  </si>
  <si>
    <t>222</t>
  </si>
  <si>
    <t>268</t>
  </si>
  <si>
    <t>263</t>
  </si>
  <si>
    <t>172</t>
  </si>
  <si>
    <t>256</t>
  </si>
  <si>
    <t>258</t>
  </si>
  <si>
    <t>270</t>
  </si>
  <si>
    <t>73</t>
  </si>
  <si>
    <t>82</t>
  </si>
  <si>
    <t>208</t>
  </si>
  <si>
    <t>202</t>
  </si>
  <si>
    <t>193</t>
  </si>
  <si>
    <t>184</t>
  </si>
  <si>
    <t>198</t>
  </si>
  <si>
    <t>116</t>
  </si>
  <si>
    <t>115</t>
  </si>
  <si>
    <t>149</t>
  </si>
  <si>
    <t>92</t>
  </si>
  <si>
    <t>96</t>
  </si>
  <si>
    <t>16</t>
  </si>
  <si>
    <t>131</t>
  </si>
  <si>
    <t>205</t>
  </si>
  <si>
    <t>207</t>
  </si>
  <si>
    <t>180</t>
  </si>
  <si>
    <t>214</t>
  </si>
  <si>
    <t>24</t>
  </si>
  <si>
    <t>233</t>
  </si>
  <si>
    <t>230</t>
  </si>
  <si>
    <t>231</t>
  </si>
  <si>
    <t>234</t>
  </si>
  <si>
    <t>170</t>
  </si>
  <si>
    <t>197</t>
  </si>
  <si>
    <t>199</t>
  </si>
  <si>
    <t>188</t>
  </si>
  <si>
    <t>194</t>
  </si>
  <si>
    <t>160</t>
  </si>
  <si>
    <t>176</t>
  </si>
  <si>
    <t>Детский сад № 96</t>
  </si>
  <si>
    <t>102</t>
  </si>
  <si>
    <t>185</t>
  </si>
  <si>
    <t>175</t>
  </si>
  <si>
    <t>213</t>
  </si>
  <si>
    <t>192</t>
  </si>
  <si>
    <t>341</t>
  </si>
  <si>
    <t>349</t>
  </si>
  <si>
    <t>298</t>
  </si>
  <si>
    <t>315</t>
  </si>
  <si>
    <t>345</t>
  </si>
  <si>
    <t>27</t>
  </si>
  <si>
    <t>370</t>
  </si>
  <si>
    <t>368</t>
  </si>
  <si>
    <t>306</t>
  </si>
  <si>
    <t>319</t>
  </si>
  <si>
    <t>363</t>
  </si>
  <si>
    <t>361</t>
  </si>
  <si>
    <t>394</t>
  </si>
  <si>
    <t>430</t>
  </si>
  <si>
    <t>376</t>
  </si>
  <si>
    <t>453</t>
  </si>
  <si>
    <t>340</t>
  </si>
  <si>
    <t>516</t>
  </si>
  <si>
    <t>539</t>
  </si>
  <si>
    <t>366</t>
  </si>
  <si>
    <t>393</t>
  </si>
  <si>
    <t>486</t>
  </si>
  <si>
    <t>464</t>
  </si>
  <si>
    <t>500</t>
  </si>
  <si>
    <t>239</t>
  </si>
  <si>
    <t>281</t>
  </si>
  <si>
    <t>327</t>
  </si>
  <si>
    <t>388</t>
  </si>
  <si>
    <t>279</t>
  </si>
  <si>
    <t>297</t>
  </si>
  <si>
    <t>373</t>
  </si>
  <si>
    <t>354</t>
  </si>
  <si>
    <t>359</t>
  </si>
  <si>
    <t>448</t>
  </si>
  <si>
    <t>502</t>
  </si>
  <si>
    <t>392</t>
  </si>
  <si>
    <t>469</t>
  </si>
  <si>
    <t>517</t>
  </si>
  <si>
    <t>642</t>
  </si>
  <si>
    <t>696</t>
  </si>
  <si>
    <t>518</t>
  </si>
  <si>
    <t>562</t>
  </si>
  <si>
    <t>575</t>
  </si>
  <si>
    <t>607</t>
  </si>
  <si>
    <t>474</t>
  </si>
  <si>
    <t>505</t>
  </si>
  <si>
    <t>365</t>
  </si>
  <si>
    <t>489</t>
  </si>
  <si>
    <t>22</t>
  </si>
  <si>
    <t>522</t>
  </si>
  <si>
    <t>595</t>
  </si>
  <si>
    <t>452</t>
  </si>
  <si>
    <t>535</t>
  </si>
  <si>
    <t>553</t>
  </si>
  <si>
    <t>735</t>
  </si>
  <si>
    <t>781</t>
  </si>
  <si>
    <t>690</t>
  </si>
  <si>
    <t>764</t>
  </si>
  <si>
    <t>875</t>
  </si>
  <si>
    <t>34</t>
  </si>
  <si>
    <t>938</t>
  </si>
  <si>
    <t>1031</t>
  </si>
  <si>
    <t>742</t>
  </si>
  <si>
    <t>800</t>
  </si>
  <si>
    <t>1010</t>
  </si>
  <si>
    <t>972</t>
  </si>
  <si>
    <t>1011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</si>
  <si>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</si>
  <si>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</si>
  <si>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</si>
  <si>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</si>
  <si>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</si>
  <si>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</si>
  <si>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</si>
  <si>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</si>
  <si>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</si>
  <si>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</si>
  <si>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</si>
  <si>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</si>
  <si>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</si>
  <si>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</si>
  <si>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</si>
  <si>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</si>
  <si>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</si>
  <si>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</si>
  <si>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</si>
  <si>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</si>
  <si>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</si>
  <si>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</si>
  <si>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</si>
  <si>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</si>
  <si>
    <t>Дом детского творчества №2</t>
  </si>
  <si>
    <t>Дом детского творчества №1</t>
  </si>
  <si>
    <t xml:space="preserve">рейтинг по кластеру </t>
  </si>
  <si>
    <t xml:space="preserve">рейтинг по удовл-ти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</si>
</sst>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rgb="FF000000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000"/>
  <sheetViews>
    <sheetView topLeftCell="A11" workbookViewId="0">
      <selection activeCell="I13" sqref="I13"/>
    </sheetView>
  </sheetViews>
  <sheetFormatPr defaultColWidth="14.42578125" defaultRowHeight="12.75" x14ac:dyDescent="0.2"/>
  <cols>
    <col min="1" max="1" width="35.85546875" customWidth="1"/>
  </cols>
  <sheetData>
    <row r="1" spans="1:22" ht="38.25" x14ac:dyDescent="0.2">
      <c r="A1" s="1" t="s">
        <v>0</v>
      </c>
      <c r="B1" s="2" t="s">
        <v>1</v>
      </c>
      <c r="C1" s="3" t="s">
        <v>2</v>
      </c>
      <c r="D1" s="3" t="s">
        <v>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x14ac:dyDescent="0.2">
      <c r="A2" s="5" t="s">
        <v>4</v>
      </c>
      <c r="B2" s="6">
        <v>4750</v>
      </c>
      <c r="C2" s="7" t="s">
        <v>5</v>
      </c>
      <c r="D2" s="8">
        <f t="shared" ref="D2:D10" si="0">C2/B2</f>
        <v>0.13052631578947368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25.5" x14ac:dyDescent="0.2">
      <c r="A3" s="9" t="s">
        <v>6</v>
      </c>
      <c r="B3" s="6">
        <v>1359</v>
      </c>
      <c r="C3" s="7" t="s">
        <v>7</v>
      </c>
      <c r="D3" s="8">
        <f t="shared" si="0"/>
        <v>0.4216335540838852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">
      <c r="A4" s="9" t="s">
        <v>8</v>
      </c>
      <c r="B4" s="6">
        <v>750</v>
      </c>
      <c r="C4" s="7" t="s">
        <v>9</v>
      </c>
      <c r="D4" s="8">
        <f t="shared" si="0"/>
        <v>0.42266666666666669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x14ac:dyDescent="0.2">
      <c r="A5" s="9" t="s">
        <v>10</v>
      </c>
      <c r="B5" s="6">
        <v>1556</v>
      </c>
      <c r="C5" s="7" t="s">
        <v>11</v>
      </c>
      <c r="D5" s="8">
        <f t="shared" si="0"/>
        <v>0.41131105398457585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x14ac:dyDescent="0.2">
      <c r="A6" s="9" t="s">
        <v>12</v>
      </c>
      <c r="B6" s="6">
        <v>1500</v>
      </c>
      <c r="C6" s="10">
        <v>738</v>
      </c>
      <c r="D6" s="8">
        <f t="shared" si="0"/>
        <v>0.49199999999999999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">
      <c r="A7" s="9" t="s">
        <v>13</v>
      </c>
      <c r="B7" s="6">
        <v>975</v>
      </c>
      <c r="C7" s="10">
        <v>426</v>
      </c>
      <c r="D7" s="8">
        <f t="shared" si="0"/>
        <v>0.43692307692307691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5.5" x14ac:dyDescent="0.2">
      <c r="A8" s="9" t="s">
        <v>14</v>
      </c>
      <c r="B8" s="6">
        <v>1707</v>
      </c>
      <c r="C8" s="7" t="s">
        <v>15</v>
      </c>
      <c r="D8" s="8">
        <f t="shared" si="0"/>
        <v>0.41769185705916811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25.5" x14ac:dyDescent="0.2">
      <c r="A9" s="9" t="s">
        <v>16</v>
      </c>
      <c r="B9" s="6">
        <v>271</v>
      </c>
      <c r="C9" s="7" t="s">
        <v>17</v>
      </c>
      <c r="D9" s="8">
        <f t="shared" si="0"/>
        <v>0.47601476014760147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x14ac:dyDescent="0.2">
      <c r="A10" s="9" t="s">
        <v>18</v>
      </c>
      <c r="B10" s="6">
        <v>591</v>
      </c>
      <c r="C10" s="11">
        <v>302</v>
      </c>
      <c r="D10" s="8">
        <f t="shared" si="0"/>
        <v>0.51099830795262269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2">
      <c r="A11" s="12" t="s">
        <v>19</v>
      </c>
      <c r="B11" s="13">
        <v>301</v>
      </c>
      <c r="C11" s="14" t="s">
        <v>20</v>
      </c>
      <c r="D11" s="15">
        <v>0.49169435215946844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x14ac:dyDescent="0.2">
      <c r="A12" s="12" t="s">
        <v>21</v>
      </c>
      <c r="B12" s="16">
        <v>195</v>
      </c>
      <c r="C12" s="14" t="s">
        <v>22</v>
      </c>
      <c r="D12" s="15">
        <v>0.58461538461538465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x14ac:dyDescent="0.2">
      <c r="A13" s="12" t="s">
        <v>23</v>
      </c>
      <c r="B13" s="16">
        <v>373</v>
      </c>
      <c r="C13" s="14" t="s">
        <v>24</v>
      </c>
      <c r="D13" s="15">
        <v>0.44504021447721182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x14ac:dyDescent="0.2">
      <c r="A14" s="12" t="s">
        <v>25</v>
      </c>
      <c r="B14" s="16">
        <v>346</v>
      </c>
      <c r="C14" s="14" t="s">
        <v>26</v>
      </c>
      <c r="D14" s="15">
        <v>0.54913294797687862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x14ac:dyDescent="0.2">
      <c r="A15" s="12" t="s">
        <v>27</v>
      </c>
      <c r="B15" s="16">
        <v>332</v>
      </c>
      <c r="C15" s="14" t="s">
        <v>28</v>
      </c>
      <c r="D15" s="15">
        <v>0.47289156626506024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x14ac:dyDescent="0.2">
      <c r="A16" s="12" t="s">
        <v>29</v>
      </c>
      <c r="B16" s="16">
        <v>138</v>
      </c>
      <c r="C16" s="14" t="s">
        <v>30</v>
      </c>
      <c r="D16" s="15">
        <v>0.6811594202898551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x14ac:dyDescent="0.2">
      <c r="A17" s="12" t="s">
        <v>31</v>
      </c>
      <c r="B17" s="16">
        <v>319</v>
      </c>
      <c r="C17" s="14" t="s">
        <v>32</v>
      </c>
      <c r="D17" s="15">
        <v>0.44200626959247646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2">
      <c r="A18" s="12" t="s">
        <v>33</v>
      </c>
      <c r="B18" s="16">
        <v>175</v>
      </c>
      <c r="C18" s="14" t="s">
        <v>34</v>
      </c>
      <c r="D18" s="15">
        <v>0.48571428571428571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x14ac:dyDescent="0.2">
      <c r="A19" s="12" t="s">
        <v>35</v>
      </c>
      <c r="B19" s="16">
        <v>362</v>
      </c>
      <c r="C19" s="14" t="s">
        <v>36</v>
      </c>
      <c r="D19" s="15">
        <v>0.45027624309392267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x14ac:dyDescent="0.2">
      <c r="A20" s="12" t="s">
        <v>37</v>
      </c>
      <c r="B20" s="16">
        <v>370</v>
      </c>
      <c r="C20" s="14" t="s">
        <v>38</v>
      </c>
      <c r="D20" s="15">
        <v>0.57027027027027022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x14ac:dyDescent="0.2">
      <c r="A21" s="12" t="s">
        <v>39</v>
      </c>
      <c r="B21" s="16">
        <v>360</v>
      </c>
      <c r="C21" s="14" t="s">
        <v>20</v>
      </c>
      <c r="D21" s="15">
        <v>0.41111111111111109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x14ac:dyDescent="0.2">
      <c r="A22" s="12" t="s">
        <v>40</v>
      </c>
      <c r="B22" s="16">
        <v>369</v>
      </c>
      <c r="C22" s="14" t="s">
        <v>41</v>
      </c>
      <c r="D22" s="15">
        <v>0.45528455284552843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x14ac:dyDescent="0.2">
      <c r="A23" s="12" t="s">
        <v>42</v>
      </c>
      <c r="B23" s="16">
        <v>309</v>
      </c>
      <c r="C23" s="14" t="s">
        <v>43</v>
      </c>
      <c r="D23" s="15">
        <v>0.58576051779935279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x14ac:dyDescent="0.2">
      <c r="A24" s="12" t="s">
        <v>44</v>
      </c>
      <c r="B24" s="16">
        <v>399</v>
      </c>
      <c r="C24" s="14" t="s">
        <v>45</v>
      </c>
      <c r="D24" s="15">
        <v>0.72180451127819545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x14ac:dyDescent="0.2">
      <c r="A25" s="12" t="s">
        <v>46</v>
      </c>
      <c r="B25" s="16">
        <v>305</v>
      </c>
      <c r="C25" s="14" t="s">
        <v>47</v>
      </c>
      <c r="D25" s="15">
        <v>0.4163934426229508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x14ac:dyDescent="0.2">
      <c r="A26" s="12" t="s">
        <v>48</v>
      </c>
      <c r="B26" s="16">
        <v>383</v>
      </c>
      <c r="C26" s="14" t="s">
        <v>49</v>
      </c>
      <c r="D26" s="15">
        <v>0.54830287206266315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2">
      <c r="A27" s="12" t="s">
        <v>50</v>
      </c>
      <c r="B27" s="16">
        <v>351</v>
      </c>
      <c r="C27" s="14" t="s">
        <v>51</v>
      </c>
      <c r="D27" s="15">
        <v>0.42735042735042733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x14ac:dyDescent="0.2">
      <c r="A28" s="12" t="s">
        <v>52</v>
      </c>
      <c r="B28" s="16">
        <v>349</v>
      </c>
      <c r="C28" s="14" t="s">
        <v>53</v>
      </c>
      <c r="D28" s="15">
        <v>0.47851002865329512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x14ac:dyDescent="0.2">
      <c r="A29" s="12" t="s">
        <v>54</v>
      </c>
      <c r="B29" s="16">
        <v>359</v>
      </c>
      <c r="C29" s="14" t="s">
        <v>55</v>
      </c>
      <c r="D29" s="15">
        <v>0.49582172701949861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x14ac:dyDescent="0.2">
      <c r="A30" s="12" t="s">
        <v>56</v>
      </c>
      <c r="B30" s="16">
        <v>341</v>
      </c>
      <c r="C30" s="14" t="s">
        <v>57</v>
      </c>
      <c r="D30" s="15">
        <v>0.48093841642228741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x14ac:dyDescent="0.2">
      <c r="A31" s="12" t="s">
        <v>58</v>
      </c>
      <c r="B31" s="16">
        <v>387</v>
      </c>
      <c r="C31" s="14" t="s">
        <v>59</v>
      </c>
      <c r="D31" s="15">
        <v>0.60981912144702843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x14ac:dyDescent="0.2">
      <c r="A32" s="12" t="s">
        <v>60</v>
      </c>
      <c r="B32" s="16">
        <v>353</v>
      </c>
      <c r="C32" s="14" t="s">
        <v>61</v>
      </c>
      <c r="D32" s="15">
        <v>0.57790368271954673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x14ac:dyDescent="0.2">
      <c r="A33" s="12" t="s">
        <v>62</v>
      </c>
      <c r="B33" s="16">
        <v>392</v>
      </c>
      <c r="C33" s="14" t="s">
        <v>63</v>
      </c>
      <c r="D33" s="15">
        <v>0.48214285714285715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x14ac:dyDescent="0.2">
      <c r="A34" s="12" t="s">
        <v>64</v>
      </c>
      <c r="B34" s="16">
        <v>256</v>
      </c>
      <c r="C34" s="14" t="s">
        <v>26</v>
      </c>
      <c r="D34" s="15">
        <v>0.7421875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x14ac:dyDescent="0.2">
      <c r="A35" s="12" t="s">
        <v>65</v>
      </c>
      <c r="B35" s="16">
        <v>282</v>
      </c>
      <c r="C35" s="14" t="s">
        <v>66</v>
      </c>
      <c r="D35" s="15">
        <v>0.80851063829787229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x14ac:dyDescent="0.2">
      <c r="A36" s="17" t="s">
        <v>67</v>
      </c>
      <c r="B36" s="18">
        <v>807</v>
      </c>
      <c r="C36" s="19" t="s">
        <v>68</v>
      </c>
      <c r="D36" s="20">
        <v>0.47459727385377942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x14ac:dyDescent="0.2">
      <c r="A37" s="17" t="s">
        <v>69</v>
      </c>
      <c r="B37" s="21">
        <v>850</v>
      </c>
      <c r="C37" s="19" t="s">
        <v>7</v>
      </c>
      <c r="D37" s="20">
        <v>0.67411764705882349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x14ac:dyDescent="0.2">
      <c r="A38" s="17" t="s">
        <v>70</v>
      </c>
      <c r="B38" s="21">
        <v>1088</v>
      </c>
      <c r="C38" s="19" t="s">
        <v>71</v>
      </c>
      <c r="D38" s="20">
        <v>0.37775735294117646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x14ac:dyDescent="0.2">
      <c r="A39" s="17" t="s">
        <v>72</v>
      </c>
      <c r="B39" s="21">
        <v>1147</v>
      </c>
      <c r="C39" s="19" t="s">
        <v>73</v>
      </c>
      <c r="D39" s="20">
        <v>0.65039232781168266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x14ac:dyDescent="0.2">
      <c r="A40" s="17" t="s">
        <v>74</v>
      </c>
      <c r="B40" s="21">
        <v>519</v>
      </c>
      <c r="C40" s="19" t="s">
        <v>75</v>
      </c>
      <c r="D40" s="20">
        <v>0.43737957610789979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x14ac:dyDescent="0.2">
      <c r="A41" s="17" t="s">
        <v>76</v>
      </c>
      <c r="B41" s="21">
        <v>646</v>
      </c>
      <c r="C41" s="19" t="s">
        <v>77</v>
      </c>
      <c r="D41" s="20">
        <v>0.96130030959752322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x14ac:dyDescent="0.2">
      <c r="A42" s="17" t="s">
        <v>78</v>
      </c>
      <c r="B42" s="21">
        <v>1048</v>
      </c>
      <c r="C42" s="19" t="s">
        <v>79</v>
      </c>
      <c r="D42" s="20">
        <v>1.0438931297709924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x14ac:dyDescent="0.2">
      <c r="A43" s="22"/>
      <c r="B43" s="23"/>
      <c r="C43" s="23"/>
      <c r="D43" s="2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x14ac:dyDescent="0.2">
      <c r="A44" s="22"/>
      <c r="B44" s="23"/>
      <c r="C44" s="23"/>
      <c r="D44" s="2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x14ac:dyDescent="0.2">
      <c r="A45" s="22"/>
      <c r="B45" s="23"/>
      <c r="C45" s="23"/>
      <c r="D45" s="2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x14ac:dyDescent="0.2">
      <c r="A46" s="22"/>
      <c r="B46" s="23"/>
      <c r="C46" s="23"/>
      <c r="D46" s="2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x14ac:dyDescent="0.2">
      <c r="A47" s="22"/>
      <c r="B47" s="23"/>
      <c r="C47" s="23"/>
      <c r="D47" s="23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x14ac:dyDescent="0.2">
      <c r="A48" s="22"/>
      <c r="B48" s="23"/>
      <c r="C48" s="23"/>
      <c r="D48" s="2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x14ac:dyDescent="0.2">
      <c r="A49" s="22"/>
      <c r="B49" s="23"/>
      <c r="C49" s="23"/>
      <c r="D49" s="2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x14ac:dyDescent="0.2">
      <c r="A50" s="22"/>
      <c r="B50" s="23"/>
      <c r="C50" s="23"/>
      <c r="D50" s="2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x14ac:dyDescent="0.2">
      <c r="A51" s="22"/>
      <c r="B51" s="23"/>
      <c r="C51" s="23"/>
      <c r="D51" s="2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x14ac:dyDescent="0.2">
      <c r="A52" s="22"/>
      <c r="B52" s="23"/>
      <c r="C52" s="23"/>
      <c r="D52" s="2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x14ac:dyDescent="0.2">
      <c r="A53" s="22"/>
      <c r="B53" s="23"/>
      <c r="C53" s="23"/>
      <c r="D53" s="2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x14ac:dyDescent="0.2">
      <c r="A54" s="22"/>
      <c r="B54" s="23"/>
      <c r="C54" s="23"/>
      <c r="D54" s="2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x14ac:dyDescent="0.2">
      <c r="A55" s="22"/>
      <c r="B55" s="23"/>
      <c r="C55" s="23"/>
      <c r="D55" s="2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x14ac:dyDescent="0.2">
      <c r="A56" s="22"/>
      <c r="B56" s="23"/>
      <c r="C56" s="23"/>
      <c r="D56" s="2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x14ac:dyDescent="0.2">
      <c r="A57" s="22"/>
      <c r="B57" s="23"/>
      <c r="C57" s="23"/>
      <c r="D57" s="2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x14ac:dyDescent="0.2">
      <c r="A58" s="22"/>
      <c r="B58" s="23"/>
      <c r="C58" s="23"/>
      <c r="D58" s="2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x14ac:dyDescent="0.2">
      <c r="A59" s="22"/>
      <c r="B59" s="23"/>
      <c r="C59" s="23"/>
      <c r="D59" s="2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x14ac:dyDescent="0.2">
      <c r="A60" s="22"/>
      <c r="B60" s="23"/>
      <c r="C60" s="23"/>
      <c r="D60" s="2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x14ac:dyDescent="0.2">
      <c r="A61" s="22"/>
      <c r="B61" s="23"/>
      <c r="C61" s="23"/>
      <c r="D61" s="2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x14ac:dyDescent="0.2">
      <c r="A62" s="22"/>
      <c r="B62" s="23"/>
      <c r="C62" s="23"/>
      <c r="D62" s="2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x14ac:dyDescent="0.2">
      <c r="A63" s="22"/>
      <c r="B63" s="23"/>
      <c r="C63" s="23"/>
      <c r="D63" s="2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x14ac:dyDescent="0.2">
      <c r="A64" s="22"/>
      <c r="B64" s="23"/>
      <c r="C64" s="23"/>
      <c r="D64" s="2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x14ac:dyDescent="0.2">
      <c r="A65" s="22"/>
      <c r="B65" s="23"/>
      <c r="C65" s="23"/>
      <c r="D65" s="2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x14ac:dyDescent="0.2">
      <c r="A66" s="22"/>
      <c r="B66" s="23"/>
      <c r="C66" s="23"/>
      <c r="D66" s="2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x14ac:dyDescent="0.2">
      <c r="A67" s="22"/>
      <c r="B67" s="23"/>
      <c r="C67" s="23"/>
      <c r="D67" s="2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x14ac:dyDescent="0.2">
      <c r="A68" s="22"/>
      <c r="B68" s="23"/>
      <c r="C68" s="23"/>
      <c r="D68" s="2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x14ac:dyDescent="0.2">
      <c r="A69" s="22"/>
      <c r="B69" s="23"/>
      <c r="C69" s="23"/>
      <c r="D69" s="2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x14ac:dyDescent="0.2">
      <c r="A70" s="22"/>
      <c r="B70" s="23"/>
      <c r="C70" s="23"/>
      <c r="D70" s="2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x14ac:dyDescent="0.2">
      <c r="A71" s="22"/>
      <c r="B71" s="23"/>
      <c r="C71" s="23"/>
      <c r="D71" s="2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x14ac:dyDescent="0.2">
      <c r="A72" s="22"/>
      <c r="B72" s="23"/>
      <c r="C72" s="23"/>
      <c r="D72" s="2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x14ac:dyDescent="0.2">
      <c r="A73" s="22"/>
      <c r="B73" s="23"/>
      <c r="C73" s="23"/>
      <c r="D73" s="2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x14ac:dyDescent="0.2">
      <c r="A74" s="22"/>
      <c r="B74" s="23"/>
      <c r="C74" s="23"/>
      <c r="D74" s="2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x14ac:dyDescent="0.2">
      <c r="A75" s="22"/>
      <c r="B75" s="23"/>
      <c r="C75" s="23"/>
      <c r="D75" s="2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x14ac:dyDescent="0.2">
      <c r="A76" s="22"/>
      <c r="B76" s="23"/>
      <c r="C76" s="23"/>
      <c r="D76" s="2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x14ac:dyDescent="0.2">
      <c r="A77" s="22"/>
      <c r="B77" s="23"/>
      <c r="C77" s="23"/>
      <c r="D77" s="2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x14ac:dyDescent="0.2">
      <c r="A78" s="22"/>
      <c r="B78" s="23"/>
      <c r="C78" s="23"/>
      <c r="D78" s="2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x14ac:dyDescent="0.2">
      <c r="A79" s="22"/>
      <c r="B79" s="23"/>
      <c r="C79" s="23"/>
      <c r="D79" s="2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x14ac:dyDescent="0.2">
      <c r="A80" s="22"/>
      <c r="B80" s="23"/>
      <c r="C80" s="23"/>
      <c r="D80" s="2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x14ac:dyDescent="0.2">
      <c r="A81" s="22"/>
      <c r="B81" s="23"/>
      <c r="C81" s="23"/>
      <c r="D81" s="2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x14ac:dyDescent="0.2">
      <c r="A82" s="22"/>
      <c r="B82" s="23"/>
      <c r="C82" s="23"/>
      <c r="D82" s="2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x14ac:dyDescent="0.2">
      <c r="A83" s="22"/>
      <c r="B83" s="23"/>
      <c r="C83" s="23"/>
      <c r="D83" s="2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x14ac:dyDescent="0.2">
      <c r="A84" s="22"/>
      <c r="B84" s="23"/>
      <c r="C84" s="23"/>
      <c r="D84" s="2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x14ac:dyDescent="0.2">
      <c r="A85" s="22"/>
      <c r="B85" s="23"/>
      <c r="C85" s="23"/>
      <c r="D85" s="2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x14ac:dyDescent="0.2">
      <c r="A86" s="22"/>
      <c r="B86" s="23"/>
      <c r="C86" s="23"/>
      <c r="D86" s="2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x14ac:dyDescent="0.2">
      <c r="A87" s="22"/>
      <c r="B87" s="23"/>
      <c r="C87" s="23"/>
      <c r="D87" s="2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x14ac:dyDescent="0.2">
      <c r="A88" s="22"/>
      <c r="B88" s="23"/>
      <c r="C88" s="23"/>
      <c r="D88" s="2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x14ac:dyDescent="0.2">
      <c r="A89" s="22"/>
      <c r="B89" s="23"/>
      <c r="C89" s="23"/>
      <c r="D89" s="2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x14ac:dyDescent="0.2">
      <c r="A90" s="22"/>
      <c r="B90" s="23"/>
      <c r="C90" s="23"/>
      <c r="D90" s="2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x14ac:dyDescent="0.2">
      <c r="A91" s="22"/>
      <c r="B91" s="23"/>
      <c r="C91" s="23"/>
      <c r="D91" s="2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x14ac:dyDescent="0.2">
      <c r="A92" s="22"/>
      <c r="B92" s="23"/>
      <c r="C92" s="23"/>
      <c r="D92" s="2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x14ac:dyDescent="0.2">
      <c r="A93" s="22"/>
      <c r="B93" s="23"/>
      <c r="C93" s="23"/>
      <c r="D93" s="2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x14ac:dyDescent="0.2">
      <c r="A94" s="22"/>
      <c r="B94" s="23"/>
      <c r="C94" s="23"/>
      <c r="D94" s="2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x14ac:dyDescent="0.2">
      <c r="A95" s="22"/>
      <c r="B95" s="23"/>
      <c r="C95" s="23"/>
      <c r="D95" s="2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x14ac:dyDescent="0.2">
      <c r="A96" s="22"/>
      <c r="B96" s="23"/>
      <c r="C96" s="23"/>
      <c r="D96" s="2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x14ac:dyDescent="0.2">
      <c r="A97" s="22"/>
      <c r="B97" s="23"/>
      <c r="C97" s="23"/>
      <c r="D97" s="2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x14ac:dyDescent="0.2">
      <c r="A98" s="22"/>
      <c r="B98" s="23"/>
      <c r="C98" s="23"/>
      <c r="D98" s="2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x14ac:dyDescent="0.2">
      <c r="A99" s="22"/>
      <c r="B99" s="23"/>
      <c r="C99" s="23"/>
      <c r="D99" s="2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x14ac:dyDescent="0.2">
      <c r="A100" s="22"/>
      <c r="B100" s="23"/>
      <c r="C100" s="23"/>
      <c r="D100" s="2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x14ac:dyDescent="0.2">
      <c r="A101" s="22"/>
      <c r="B101" s="23"/>
      <c r="C101" s="23"/>
      <c r="D101" s="2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x14ac:dyDescent="0.2">
      <c r="A102" s="22"/>
      <c r="B102" s="23"/>
      <c r="C102" s="23"/>
      <c r="D102" s="2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x14ac:dyDescent="0.2">
      <c r="A103" s="22"/>
      <c r="B103" s="23"/>
      <c r="C103" s="23"/>
      <c r="D103" s="2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x14ac:dyDescent="0.2">
      <c r="A104" s="22"/>
      <c r="B104" s="23"/>
      <c r="C104" s="23"/>
      <c r="D104" s="2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x14ac:dyDescent="0.2">
      <c r="A105" s="22"/>
      <c r="B105" s="23"/>
      <c r="C105" s="23"/>
      <c r="D105" s="2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x14ac:dyDescent="0.2">
      <c r="A106" s="22"/>
      <c r="B106" s="23"/>
      <c r="C106" s="23"/>
      <c r="D106" s="2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x14ac:dyDescent="0.2">
      <c r="A107" s="22"/>
      <c r="B107" s="23"/>
      <c r="C107" s="23"/>
      <c r="D107" s="2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x14ac:dyDescent="0.2">
      <c r="A108" s="22"/>
      <c r="B108" s="23"/>
      <c r="C108" s="23"/>
      <c r="D108" s="2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x14ac:dyDescent="0.2">
      <c r="A109" s="22"/>
      <c r="B109" s="23"/>
      <c r="C109" s="23"/>
      <c r="D109" s="2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x14ac:dyDescent="0.2">
      <c r="A110" s="22"/>
      <c r="B110" s="23"/>
      <c r="C110" s="23"/>
      <c r="D110" s="2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x14ac:dyDescent="0.2">
      <c r="A111" s="22"/>
      <c r="B111" s="23"/>
      <c r="C111" s="23"/>
      <c r="D111" s="2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x14ac:dyDescent="0.2">
      <c r="A112" s="22"/>
      <c r="B112" s="23"/>
      <c r="C112" s="23"/>
      <c r="D112" s="2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x14ac:dyDescent="0.2">
      <c r="A113" s="22"/>
      <c r="B113" s="23"/>
      <c r="C113" s="23"/>
      <c r="D113" s="2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x14ac:dyDescent="0.2">
      <c r="A114" s="22"/>
      <c r="B114" s="23"/>
      <c r="C114" s="23"/>
      <c r="D114" s="2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x14ac:dyDescent="0.2">
      <c r="A115" s="22"/>
      <c r="B115" s="23"/>
      <c r="C115" s="23"/>
      <c r="D115" s="2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x14ac:dyDescent="0.2">
      <c r="A116" s="22"/>
      <c r="B116" s="23"/>
      <c r="C116" s="23"/>
      <c r="D116" s="2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x14ac:dyDescent="0.2">
      <c r="A117" s="22"/>
      <c r="B117" s="23"/>
      <c r="C117" s="23"/>
      <c r="D117" s="2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x14ac:dyDescent="0.2">
      <c r="A118" s="22"/>
      <c r="B118" s="23"/>
      <c r="C118" s="23"/>
      <c r="D118" s="2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x14ac:dyDescent="0.2">
      <c r="A119" s="22"/>
      <c r="B119" s="23"/>
      <c r="C119" s="23"/>
      <c r="D119" s="2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x14ac:dyDescent="0.2">
      <c r="A120" s="22"/>
      <c r="B120" s="23"/>
      <c r="C120" s="23"/>
      <c r="D120" s="2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x14ac:dyDescent="0.2">
      <c r="A121" s="22"/>
      <c r="B121" s="23"/>
      <c r="C121" s="23"/>
      <c r="D121" s="2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x14ac:dyDescent="0.2">
      <c r="A122" s="22"/>
      <c r="B122" s="23"/>
      <c r="C122" s="23"/>
      <c r="D122" s="2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x14ac:dyDescent="0.2">
      <c r="A123" s="22"/>
      <c r="B123" s="23"/>
      <c r="C123" s="23"/>
      <c r="D123" s="2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x14ac:dyDescent="0.2">
      <c r="A124" s="22"/>
      <c r="B124" s="23"/>
      <c r="C124" s="23"/>
      <c r="D124" s="2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x14ac:dyDescent="0.2">
      <c r="A125" s="22"/>
      <c r="B125" s="23"/>
      <c r="C125" s="23"/>
      <c r="D125" s="2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x14ac:dyDescent="0.2">
      <c r="A126" s="22"/>
      <c r="B126" s="23"/>
      <c r="C126" s="23"/>
      <c r="D126" s="2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x14ac:dyDescent="0.2">
      <c r="A127" s="22"/>
      <c r="B127" s="23"/>
      <c r="C127" s="23"/>
      <c r="D127" s="2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x14ac:dyDescent="0.2">
      <c r="A128" s="22"/>
      <c r="B128" s="23"/>
      <c r="C128" s="23"/>
      <c r="D128" s="2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x14ac:dyDescent="0.2">
      <c r="A129" s="22"/>
      <c r="B129" s="23"/>
      <c r="C129" s="23"/>
      <c r="D129" s="2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x14ac:dyDescent="0.2">
      <c r="A130" s="22"/>
      <c r="B130" s="23"/>
      <c r="C130" s="23"/>
      <c r="D130" s="2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x14ac:dyDescent="0.2">
      <c r="A131" s="22"/>
      <c r="B131" s="23"/>
      <c r="C131" s="23"/>
      <c r="D131" s="2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x14ac:dyDescent="0.2">
      <c r="A132" s="22"/>
      <c r="B132" s="23"/>
      <c r="C132" s="23"/>
      <c r="D132" s="2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x14ac:dyDescent="0.2">
      <c r="A133" s="22"/>
      <c r="B133" s="23"/>
      <c r="C133" s="23"/>
      <c r="D133" s="2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x14ac:dyDescent="0.2">
      <c r="A134" s="22"/>
      <c r="B134" s="23"/>
      <c r="C134" s="23"/>
      <c r="D134" s="2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x14ac:dyDescent="0.2">
      <c r="A135" s="22"/>
      <c r="B135" s="23"/>
      <c r="C135" s="23"/>
      <c r="D135" s="2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x14ac:dyDescent="0.2">
      <c r="A136" s="22"/>
      <c r="B136" s="23"/>
      <c r="C136" s="23"/>
      <c r="D136" s="2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x14ac:dyDescent="0.2">
      <c r="A137" s="22"/>
      <c r="B137" s="23"/>
      <c r="C137" s="23"/>
      <c r="D137" s="2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x14ac:dyDescent="0.2">
      <c r="A138" s="22"/>
      <c r="B138" s="23"/>
      <c r="C138" s="23"/>
      <c r="D138" s="2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x14ac:dyDescent="0.2">
      <c r="A139" s="22"/>
      <c r="B139" s="23"/>
      <c r="C139" s="23"/>
      <c r="D139" s="2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x14ac:dyDescent="0.2">
      <c r="A140" s="22"/>
      <c r="B140" s="23"/>
      <c r="C140" s="23"/>
      <c r="D140" s="2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x14ac:dyDescent="0.2">
      <c r="A141" s="22"/>
      <c r="B141" s="23"/>
      <c r="C141" s="23"/>
      <c r="D141" s="2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x14ac:dyDescent="0.2">
      <c r="A142" s="22"/>
      <c r="B142" s="23"/>
      <c r="C142" s="23"/>
      <c r="D142" s="2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x14ac:dyDescent="0.2">
      <c r="A143" s="22"/>
      <c r="B143" s="23"/>
      <c r="C143" s="23"/>
      <c r="D143" s="2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x14ac:dyDescent="0.2">
      <c r="A144" s="22"/>
      <c r="B144" s="23"/>
      <c r="C144" s="23"/>
      <c r="D144" s="2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x14ac:dyDescent="0.2">
      <c r="A145" s="22"/>
      <c r="B145" s="23"/>
      <c r="C145" s="23"/>
      <c r="D145" s="2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x14ac:dyDescent="0.2">
      <c r="A146" s="22"/>
      <c r="B146" s="23"/>
      <c r="C146" s="23"/>
      <c r="D146" s="2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x14ac:dyDescent="0.2">
      <c r="A147" s="22"/>
      <c r="B147" s="23"/>
      <c r="C147" s="23"/>
      <c r="D147" s="2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x14ac:dyDescent="0.2">
      <c r="A148" s="22"/>
      <c r="B148" s="23"/>
      <c r="C148" s="23"/>
      <c r="D148" s="2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x14ac:dyDescent="0.2">
      <c r="A149" s="22"/>
      <c r="B149" s="23"/>
      <c r="C149" s="23"/>
      <c r="D149" s="2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x14ac:dyDescent="0.2">
      <c r="A150" s="22"/>
      <c r="B150" s="23"/>
      <c r="C150" s="23"/>
      <c r="D150" s="2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x14ac:dyDescent="0.2">
      <c r="A151" s="22"/>
      <c r="B151" s="23"/>
      <c r="C151" s="23"/>
      <c r="D151" s="2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x14ac:dyDescent="0.2">
      <c r="A152" s="22"/>
      <c r="B152" s="23"/>
      <c r="C152" s="23"/>
      <c r="D152" s="2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x14ac:dyDescent="0.2">
      <c r="A153" s="22"/>
      <c r="B153" s="23"/>
      <c r="C153" s="23"/>
      <c r="D153" s="2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x14ac:dyDescent="0.2">
      <c r="A154" s="22"/>
      <c r="B154" s="23"/>
      <c r="C154" s="23"/>
      <c r="D154" s="2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x14ac:dyDescent="0.2">
      <c r="A155" s="22"/>
      <c r="B155" s="23"/>
      <c r="C155" s="23"/>
      <c r="D155" s="2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x14ac:dyDescent="0.2">
      <c r="A156" s="22"/>
      <c r="B156" s="23"/>
      <c r="C156" s="23"/>
      <c r="D156" s="2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x14ac:dyDescent="0.2">
      <c r="A157" s="22"/>
      <c r="B157" s="23"/>
      <c r="C157" s="23"/>
      <c r="D157" s="2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x14ac:dyDescent="0.2">
      <c r="A158" s="22"/>
      <c r="B158" s="23"/>
      <c r="C158" s="23"/>
      <c r="D158" s="2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x14ac:dyDescent="0.2">
      <c r="A159" s="22"/>
      <c r="B159" s="23"/>
      <c r="C159" s="23"/>
      <c r="D159" s="2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x14ac:dyDescent="0.2">
      <c r="A160" s="22"/>
      <c r="B160" s="23"/>
      <c r="C160" s="23"/>
      <c r="D160" s="2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x14ac:dyDescent="0.2">
      <c r="A161" s="22"/>
      <c r="B161" s="23"/>
      <c r="C161" s="23"/>
      <c r="D161" s="2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x14ac:dyDescent="0.2">
      <c r="A162" s="22"/>
      <c r="B162" s="23"/>
      <c r="C162" s="23"/>
      <c r="D162" s="2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x14ac:dyDescent="0.2">
      <c r="A163" s="22"/>
      <c r="B163" s="23"/>
      <c r="C163" s="23"/>
      <c r="D163" s="2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x14ac:dyDescent="0.2">
      <c r="A164" s="22"/>
      <c r="B164" s="23"/>
      <c r="C164" s="23"/>
      <c r="D164" s="2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x14ac:dyDescent="0.2">
      <c r="A165" s="22"/>
      <c r="B165" s="23"/>
      <c r="C165" s="23"/>
      <c r="D165" s="2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x14ac:dyDescent="0.2">
      <c r="A166" s="22"/>
      <c r="B166" s="23"/>
      <c r="C166" s="23"/>
      <c r="D166" s="2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x14ac:dyDescent="0.2">
      <c r="A167" s="22"/>
      <c r="B167" s="23"/>
      <c r="C167" s="23"/>
      <c r="D167" s="2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x14ac:dyDescent="0.2">
      <c r="A168" s="22"/>
      <c r="B168" s="23"/>
      <c r="C168" s="23"/>
      <c r="D168" s="2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x14ac:dyDescent="0.2">
      <c r="A169" s="22"/>
      <c r="B169" s="23"/>
      <c r="C169" s="23"/>
      <c r="D169" s="2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x14ac:dyDescent="0.2">
      <c r="A170" s="22"/>
      <c r="B170" s="23"/>
      <c r="C170" s="23"/>
      <c r="D170" s="2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x14ac:dyDescent="0.2">
      <c r="A171" s="22"/>
      <c r="B171" s="23"/>
      <c r="C171" s="23"/>
      <c r="D171" s="2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x14ac:dyDescent="0.2">
      <c r="A172" s="22"/>
      <c r="B172" s="23"/>
      <c r="C172" s="23"/>
      <c r="D172" s="2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x14ac:dyDescent="0.2">
      <c r="A173" s="22"/>
      <c r="B173" s="23"/>
      <c r="C173" s="23"/>
      <c r="D173" s="2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x14ac:dyDescent="0.2">
      <c r="A174" s="22"/>
      <c r="B174" s="23"/>
      <c r="C174" s="23"/>
      <c r="D174" s="2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x14ac:dyDescent="0.2">
      <c r="A175" s="22"/>
      <c r="B175" s="23"/>
      <c r="C175" s="23"/>
      <c r="D175" s="2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x14ac:dyDescent="0.2">
      <c r="A176" s="22"/>
      <c r="B176" s="23"/>
      <c r="C176" s="23"/>
      <c r="D176" s="2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x14ac:dyDescent="0.2">
      <c r="A177" s="22"/>
      <c r="B177" s="23"/>
      <c r="C177" s="23"/>
      <c r="D177" s="2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x14ac:dyDescent="0.2">
      <c r="A178" s="22"/>
      <c r="B178" s="23"/>
      <c r="C178" s="23"/>
      <c r="D178" s="2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x14ac:dyDescent="0.2">
      <c r="A179" s="22"/>
      <c r="B179" s="23"/>
      <c r="C179" s="23"/>
      <c r="D179" s="2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x14ac:dyDescent="0.2">
      <c r="A180" s="22"/>
      <c r="B180" s="23"/>
      <c r="C180" s="23"/>
      <c r="D180" s="2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x14ac:dyDescent="0.2">
      <c r="A181" s="22"/>
      <c r="B181" s="23"/>
      <c r="C181" s="23"/>
      <c r="D181" s="2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x14ac:dyDescent="0.2">
      <c r="A182" s="22"/>
      <c r="B182" s="23"/>
      <c r="C182" s="23"/>
      <c r="D182" s="2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x14ac:dyDescent="0.2">
      <c r="A183" s="22"/>
      <c r="B183" s="23"/>
      <c r="C183" s="23"/>
      <c r="D183" s="2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x14ac:dyDescent="0.2">
      <c r="A184" s="22"/>
      <c r="B184" s="23"/>
      <c r="C184" s="23"/>
      <c r="D184" s="2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x14ac:dyDescent="0.2">
      <c r="A185" s="22"/>
      <c r="B185" s="23"/>
      <c r="C185" s="23"/>
      <c r="D185" s="2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x14ac:dyDescent="0.2">
      <c r="A186" s="22"/>
      <c r="B186" s="23"/>
      <c r="C186" s="23"/>
      <c r="D186" s="2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x14ac:dyDescent="0.2">
      <c r="A187" s="22"/>
      <c r="B187" s="23"/>
      <c r="C187" s="23"/>
      <c r="D187" s="2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x14ac:dyDescent="0.2">
      <c r="A188" s="22"/>
      <c r="B188" s="23"/>
      <c r="C188" s="23"/>
      <c r="D188" s="2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x14ac:dyDescent="0.2">
      <c r="A189" s="22"/>
      <c r="B189" s="23"/>
      <c r="C189" s="23"/>
      <c r="D189" s="2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x14ac:dyDescent="0.2">
      <c r="A190" s="22"/>
      <c r="B190" s="23"/>
      <c r="C190" s="23"/>
      <c r="D190" s="2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x14ac:dyDescent="0.2">
      <c r="A191" s="22"/>
      <c r="B191" s="23"/>
      <c r="C191" s="23"/>
      <c r="D191" s="2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x14ac:dyDescent="0.2">
      <c r="A192" s="22"/>
      <c r="B192" s="23"/>
      <c r="C192" s="23"/>
      <c r="D192" s="2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x14ac:dyDescent="0.2">
      <c r="A193" s="22"/>
      <c r="B193" s="23"/>
      <c r="C193" s="23"/>
      <c r="D193" s="2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x14ac:dyDescent="0.2">
      <c r="A194" s="22"/>
      <c r="B194" s="23"/>
      <c r="C194" s="23"/>
      <c r="D194" s="2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x14ac:dyDescent="0.2">
      <c r="A195" s="22"/>
      <c r="B195" s="23"/>
      <c r="C195" s="23"/>
      <c r="D195" s="2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x14ac:dyDescent="0.2">
      <c r="A196" s="22"/>
      <c r="B196" s="23"/>
      <c r="C196" s="23"/>
      <c r="D196" s="2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x14ac:dyDescent="0.2">
      <c r="A197" s="22"/>
      <c r="B197" s="23"/>
      <c r="C197" s="23"/>
      <c r="D197" s="2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x14ac:dyDescent="0.2">
      <c r="A198" s="22"/>
      <c r="B198" s="23"/>
      <c r="C198" s="23"/>
      <c r="D198" s="2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x14ac:dyDescent="0.2">
      <c r="A199" s="22"/>
      <c r="B199" s="23"/>
      <c r="C199" s="23"/>
      <c r="D199" s="2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x14ac:dyDescent="0.2">
      <c r="A200" s="22"/>
      <c r="B200" s="23"/>
      <c r="C200" s="23"/>
      <c r="D200" s="2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x14ac:dyDescent="0.2">
      <c r="A201" s="22"/>
      <c r="B201" s="23"/>
      <c r="C201" s="23"/>
      <c r="D201" s="2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x14ac:dyDescent="0.2">
      <c r="A202" s="22"/>
      <c r="B202" s="23"/>
      <c r="C202" s="23"/>
      <c r="D202" s="2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x14ac:dyDescent="0.2">
      <c r="A203" s="22"/>
      <c r="B203" s="23"/>
      <c r="C203" s="23"/>
      <c r="D203" s="2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x14ac:dyDescent="0.2">
      <c r="A204" s="22"/>
      <c r="B204" s="23"/>
      <c r="C204" s="23"/>
      <c r="D204" s="2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x14ac:dyDescent="0.2">
      <c r="A205" s="22"/>
      <c r="B205" s="23"/>
      <c r="C205" s="23"/>
      <c r="D205" s="2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x14ac:dyDescent="0.2">
      <c r="A206" s="22"/>
      <c r="B206" s="23"/>
      <c r="C206" s="23"/>
      <c r="D206" s="2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x14ac:dyDescent="0.2">
      <c r="A207" s="22"/>
      <c r="B207" s="23"/>
      <c r="C207" s="23"/>
      <c r="D207" s="2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x14ac:dyDescent="0.2">
      <c r="A208" s="22"/>
      <c r="B208" s="23"/>
      <c r="C208" s="23"/>
      <c r="D208" s="2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x14ac:dyDescent="0.2">
      <c r="A209" s="22"/>
      <c r="B209" s="23"/>
      <c r="C209" s="23"/>
      <c r="D209" s="2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x14ac:dyDescent="0.2">
      <c r="A210" s="22"/>
      <c r="B210" s="23"/>
      <c r="C210" s="23"/>
      <c r="D210" s="2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x14ac:dyDescent="0.2">
      <c r="A211" s="22"/>
      <c r="B211" s="23"/>
      <c r="C211" s="23"/>
      <c r="D211" s="2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x14ac:dyDescent="0.2">
      <c r="A212" s="22"/>
      <c r="B212" s="23"/>
      <c r="C212" s="23"/>
      <c r="D212" s="2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x14ac:dyDescent="0.2">
      <c r="A213" s="22"/>
      <c r="B213" s="23"/>
      <c r="C213" s="23"/>
      <c r="D213" s="2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x14ac:dyDescent="0.2">
      <c r="A214" s="22"/>
      <c r="B214" s="23"/>
      <c r="C214" s="23"/>
      <c r="D214" s="2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x14ac:dyDescent="0.2">
      <c r="A215" s="22"/>
      <c r="B215" s="23"/>
      <c r="C215" s="23"/>
      <c r="D215" s="2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x14ac:dyDescent="0.2">
      <c r="A216" s="22"/>
      <c r="B216" s="23"/>
      <c r="C216" s="23"/>
      <c r="D216" s="2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x14ac:dyDescent="0.2">
      <c r="A217" s="22"/>
      <c r="B217" s="23"/>
      <c r="C217" s="23"/>
      <c r="D217" s="2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x14ac:dyDescent="0.2">
      <c r="A218" s="22"/>
      <c r="B218" s="23"/>
      <c r="C218" s="23"/>
      <c r="D218" s="2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x14ac:dyDescent="0.2">
      <c r="A219" s="22"/>
      <c r="B219" s="23"/>
      <c r="C219" s="23"/>
      <c r="D219" s="2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x14ac:dyDescent="0.2">
      <c r="A220" s="22"/>
      <c r="B220" s="23"/>
      <c r="C220" s="23"/>
      <c r="D220" s="2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x14ac:dyDescent="0.2">
      <c r="A221" s="22"/>
      <c r="B221" s="23"/>
      <c r="C221" s="23"/>
      <c r="D221" s="2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x14ac:dyDescent="0.2">
      <c r="A222" s="22"/>
      <c r="B222" s="23"/>
      <c r="C222" s="23"/>
      <c r="D222" s="2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x14ac:dyDescent="0.2">
      <c r="A223" s="22"/>
      <c r="B223" s="23"/>
      <c r="C223" s="23"/>
      <c r="D223" s="2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x14ac:dyDescent="0.2">
      <c r="A224" s="22"/>
      <c r="B224" s="23"/>
      <c r="C224" s="23"/>
      <c r="D224" s="2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x14ac:dyDescent="0.2">
      <c r="A225" s="22"/>
      <c r="B225" s="23"/>
      <c r="C225" s="23"/>
      <c r="D225" s="2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x14ac:dyDescent="0.2">
      <c r="A226" s="22"/>
      <c r="B226" s="23"/>
      <c r="C226" s="23"/>
      <c r="D226" s="2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x14ac:dyDescent="0.2">
      <c r="A227" s="22"/>
      <c r="B227" s="23"/>
      <c r="C227" s="23"/>
      <c r="D227" s="2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x14ac:dyDescent="0.2">
      <c r="A228" s="22"/>
      <c r="B228" s="23"/>
      <c r="C228" s="23"/>
      <c r="D228" s="2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x14ac:dyDescent="0.2">
      <c r="A229" s="22"/>
      <c r="B229" s="23"/>
      <c r="C229" s="23"/>
      <c r="D229" s="2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x14ac:dyDescent="0.2">
      <c r="A230" s="22"/>
      <c r="B230" s="23"/>
      <c r="C230" s="23"/>
      <c r="D230" s="2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x14ac:dyDescent="0.2">
      <c r="A231" s="22"/>
      <c r="B231" s="23"/>
      <c r="C231" s="23"/>
      <c r="D231" s="2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x14ac:dyDescent="0.2">
      <c r="A232" s="22"/>
      <c r="B232" s="23"/>
      <c r="C232" s="23"/>
      <c r="D232" s="2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x14ac:dyDescent="0.2">
      <c r="A233" s="22"/>
      <c r="B233" s="23"/>
      <c r="C233" s="23"/>
      <c r="D233" s="2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x14ac:dyDescent="0.2">
      <c r="A234" s="22"/>
      <c r="B234" s="23"/>
      <c r="C234" s="23"/>
      <c r="D234" s="2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x14ac:dyDescent="0.2">
      <c r="A235" s="22"/>
      <c r="B235" s="23"/>
      <c r="C235" s="23"/>
      <c r="D235" s="2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x14ac:dyDescent="0.2">
      <c r="A236" s="22"/>
      <c r="B236" s="23"/>
      <c r="C236" s="23"/>
      <c r="D236" s="2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x14ac:dyDescent="0.2">
      <c r="A237" s="22"/>
      <c r="B237" s="23"/>
      <c r="C237" s="23"/>
      <c r="D237" s="2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x14ac:dyDescent="0.2">
      <c r="A238" s="22"/>
      <c r="B238" s="23"/>
      <c r="C238" s="23"/>
      <c r="D238" s="2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x14ac:dyDescent="0.2">
      <c r="A239" s="22"/>
      <c r="B239" s="23"/>
      <c r="C239" s="23"/>
      <c r="D239" s="2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x14ac:dyDescent="0.2">
      <c r="A240" s="22"/>
      <c r="B240" s="23"/>
      <c r="C240" s="23"/>
      <c r="D240" s="2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x14ac:dyDescent="0.2">
      <c r="A241" s="22"/>
      <c r="B241" s="23"/>
      <c r="C241" s="23"/>
      <c r="D241" s="2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x14ac:dyDescent="0.2">
      <c r="A242" s="22"/>
      <c r="B242" s="23"/>
      <c r="C242" s="23"/>
      <c r="D242" s="2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x14ac:dyDescent="0.2">
      <c r="A243" s="22"/>
      <c r="B243" s="23"/>
      <c r="C243" s="23"/>
      <c r="D243" s="2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x14ac:dyDescent="0.2">
      <c r="A244" s="22"/>
      <c r="B244" s="23"/>
      <c r="C244" s="23"/>
      <c r="D244" s="2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x14ac:dyDescent="0.2">
      <c r="A245" s="22"/>
      <c r="B245" s="23"/>
      <c r="C245" s="23"/>
      <c r="D245" s="2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x14ac:dyDescent="0.2">
      <c r="A246" s="22"/>
      <c r="B246" s="23"/>
      <c r="C246" s="23"/>
      <c r="D246" s="2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x14ac:dyDescent="0.2">
      <c r="A247" s="22"/>
      <c r="B247" s="23"/>
      <c r="C247" s="23"/>
      <c r="D247" s="2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x14ac:dyDescent="0.2">
      <c r="A248" s="22"/>
      <c r="B248" s="23"/>
      <c r="C248" s="23"/>
      <c r="D248" s="2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x14ac:dyDescent="0.2">
      <c r="A249" s="22"/>
      <c r="B249" s="23"/>
      <c r="C249" s="23"/>
      <c r="D249" s="2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x14ac:dyDescent="0.2">
      <c r="A250" s="22"/>
      <c r="B250" s="23"/>
      <c r="C250" s="23"/>
      <c r="D250" s="2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x14ac:dyDescent="0.2">
      <c r="A251" s="22"/>
      <c r="B251" s="23"/>
      <c r="C251" s="23"/>
      <c r="D251" s="2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x14ac:dyDescent="0.2">
      <c r="A252" s="22"/>
      <c r="B252" s="23"/>
      <c r="C252" s="23"/>
      <c r="D252" s="2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x14ac:dyDescent="0.2">
      <c r="A253" s="22"/>
      <c r="B253" s="23"/>
      <c r="C253" s="23"/>
      <c r="D253" s="2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x14ac:dyDescent="0.2">
      <c r="A254" s="22"/>
      <c r="B254" s="23"/>
      <c r="C254" s="23"/>
      <c r="D254" s="2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x14ac:dyDescent="0.2">
      <c r="A255" s="22"/>
      <c r="B255" s="23"/>
      <c r="C255" s="23"/>
      <c r="D255" s="2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x14ac:dyDescent="0.2">
      <c r="A256" s="22"/>
      <c r="B256" s="23"/>
      <c r="C256" s="23"/>
      <c r="D256" s="2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x14ac:dyDescent="0.2">
      <c r="A257" s="22"/>
      <c r="B257" s="23"/>
      <c r="C257" s="23"/>
      <c r="D257" s="2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x14ac:dyDescent="0.2">
      <c r="A258" s="22"/>
      <c r="B258" s="23"/>
      <c r="C258" s="23"/>
      <c r="D258" s="2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x14ac:dyDescent="0.2">
      <c r="A259" s="22"/>
      <c r="B259" s="23"/>
      <c r="C259" s="23"/>
      <c r="D259" s="2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x14ac:dyDescent="0.2">
      <c r="A260" s="22"/>
      <c r="B260" s="23"/>
      <c r="C260" s="23"/>
      <c r="D260" s="2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x14ac:dyDescent="0.2">
      <c r="A261" s="22"/>
      <c r="B261" s="23"/>
      <c r="C261" s="23"/>
      <c r="D261" s="2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x14ac:dyDescent="0.2">
      <c r="A262" s="22"/>
      <c r="B262" s="23"/>
      <c r="C262" s="23"/>
      <c r="D262" s="2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x14ac:dyDescent="0.2">
      <c r="A263" s="22"/>
      <c r="B263" s="23"/>
      <c r="C263" s="23"/>
      <c r="D263" s="2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x14ac:dyDescent="0.2">
      <c r="A264" s="22"/>
      <c r="B264" s="23"/>
      <c r="C264" s="23"/>
      <c r="D264" s="2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x14ac:dyDescent="0.2">
      <c r="A265" s="22"/>
      <c r="B265" s="23"/>
      <c r="C265" s="23"/>
      <c r="D265" s="2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x14ac:dyDescent="0.2">
      <c r="A266" s="22"/>
      <c r="B266" s="23"/>
      <c r="C266" s="23"/>
      <c r="D266" s="2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x14ac:dyDescent="0.2">
      <c r="A267" s="22"/>
      <c r="B267" s="23"/>
      <c r="C267" s="23"/>
      <c r="D267" s="2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x14ac:dyDescent="0.2">
      <c r="A268" s="22"/>
      <c r="B268" s="23"/>
      <c r="C268" s="23"/>
      <c r="D268" s="2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x14ac:dyDescent="0.2">
      <c r="A269" s="22"/>
      <c r="B269" s="23"/>
      <c r="C269" s="23"/>
      <c r="D269" s="2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x14ac:dyDescent="0.2">
      <c r="A270" s="22"/>
      <c r="B270" s="23"/>
      <c r="C270" s="23"/>
      <c r="D270" s="2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x14ac:dyDescent="0.2">
      <c r="A271" s="22"/>
      <c r="B271" s="23"/>
      <c r="C271" s="23"/>
      <c r="D271" s="2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x14ac:dyDescent="0.2">
      <c r="A272" s="22"/>
      <c r="B272" s="23"/>
      <c r="C272" s="23"/>
      <c r="D272" s="2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x14ac:dyDescent="0.2">
      <c r="A273" s="22"/>
      <c r="B273" s="23"/>
      <c r="C273" s="23"/>
      <c r="D273" s="2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x14ac:dyDescent="0.2">
      <c r="A274" s="22"/>
      <c r="B274" s="23"/>
      <c r="C274" s="23"/>
      <c r="D274" s="2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x14ac:dyDescent="0.2">
      <c r="A275" s="22"/>
      <c r="B275" s="23"/>
      <c r="C275" s="23"/>
      <c r="D275" s="2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x14ac:dyDescent="0.2">
      <c r="A276" s="22"/>
      <c r="B276" s="23"/>
      <c r="C276" s="23"/>
      <c r="D276" s="2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x14ac:dyDescent="0.2">
      <c r="A277" s="22"/>
      <c r="B277" s="23"/>
      <c r="C277" s="23"/>
      <c r="D277" s="2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x14ac:dyDescent="0.2">
      <c r="A278" s="22"/>
      <c r="B278" s="23"/>
      <c r="C278" s="23"/>
      <c r="D278" s="2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x14ac:dyDescent="0.2">
      <c r="A279" s="22"/>
      <c r="B279" s="23"/>
      <c r="C279" s="23"/>
      <c r="D279" s="2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x14ac:dyDescent="0.2">
      <c r="A280" s="22"/>
      <c r="B280" s="23"/>
      <c r="C280" s="23"/>
      <c r="D280" s="2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x14ac:dyDescent="0.2">
      <c r="A281" s="22"/>
      <c r="B281" s="23"/>
      <c r="C281" s="23"/>
      <c r="D281" s="2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x14ac:dyDescent="0.2">
      <c r="A282" s="22"/>
      <c r="B282" s="23"/>
      <c r="C282" s="23"/>
      <c r="D282" s="2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x14ac:dyDescent="0.2">
      <c r="A283" s="22"/>
      <c r="B283" s="23"/>
      <c r="C283" s="23"/>
      <c r="D283" s="2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x14ac:dyDescent="0.2">
      <c r="A284" s="22"/>
      <c r="B284" s="23"/>
      <c r="C284" s="23"/>
      <c r="D284" s="2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x14ac:dyDescent="0.2">
      <c r="A285" s="22"/>
      <c r="B285" s="23"/>
      <c r="C285" s="23"/>
      <c r="D285" s="2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x14ac:dyDescent="0.2">
      <c r="A286" s="22"/>
      <c r="B286" s="23"/>
      <c r="C286" s="23"/>
      <c r="D286" s="2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x14ac:dyDescent="0.2">
      <c r="A287" s="22"/>
      <c r="B287" s="23"/>
      <c r="C287" s="23"/>
      <c r="D287" s="2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x14ac:dyDescent="0.2">
      <c r="A288" s="22"/>
      <c r="B288" s="23"/>
      <c r="C288" s="23"/>
      <c r="D288" s="2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x14ac:dyDescent="0.2">
      <c r="A289" s="22"/>
      <c r="B289" s="23"/>
      <c r="C289" s="23"/>
      <c r="D289" s="2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x14ac:dyDescent="0.2">
      <c r="A290" s="22"/>
      <c r="B290" s="23"/>
      <c r="C290" s="23"/>
      <c r="D290" s="2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x14ac:dyDescent="0.2">
      <c r="A291" s="22"/>
      <c r="B291" s="23"/>
      <c r="C291" s="23"/>
      <c r="D291" s="2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x14ac:dyDescent="0.2">
      <c r="A292" s="22"/>
      <c r="B292" s="23"/>
      <c r="C292" s="23"/>
      <c r="D292" s="2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x14ac:dyDescent="0.2">
      <c r="A293" s="22"/>
      <c r="B293" s="23"/>
      <c r="C293" s="23"/>
      <c r="D293" s="2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x14ac:dyDescent="0.2">
      <c r="A294" s="22"/>
      <c r="B294" s="23"/>
      <c r="C294" s="23"/>
      <c r="D294" s="2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x14ac:dyDescent="0.2">
      <c r="A295" s="22"/>
      <c r="B295" s="23"/>
      <c r="C295" s="23"/>
      <c r="D295" s="2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x14ac:dyDescent="0.2">
      <c r="A296" s="22"/>
      <c r="B296" s="23"/>
      <c r="C296" s="23"/>
      <c r="D296" s="2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x14ac:dyDescent="0.2">
      <c r="A297" s="22"/>
      <c r="B297" s="23"/>
      <c r="C297" s="23"/>
      <c r="D297" s="2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x14ac:dyDescent="0.2">
      <c r="A298" s="22"/>
      <c r="B298" s="23"/>
      <c r="C298" s="23"/>
      <c r="D298" s="2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x14ac:dyDescent="0.2">
      <c r="A299" s="22"/>
      <c r="B299" s="23"/>
      <c r="C299" s="23"/>
      <c r="D299" s="2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x14ac:dyDescent="0.2">
      <c r="A300" s="22"/>
      <c r="B300" s="23"/>
      <c r="C300" s="23"/>
      <c r="D300" s="2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x14ac:dyDescent="0.2">
      <c r="A301" s="22"/>
      <c r="B301" s="23"/>
      <c r="C301" s="23"/>
      <c r="D301" s="2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x14ac:dyDescent="0.2">
      <c r="A302" s="22"/>
      <c r="B302" s="23"/>
      <c r="C302" s="23"/>
      <c r="D302" s="2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x14ac:dyDescent="0.2">
      <c r="A303" s="22"/>
      <c r="B303" s="23"/>
      <c r="C303" s="23"/>
      <c r="D303" s="2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x14ac:dyDescent="0.2">
      <c r="A304" s="22"/>
      <c r="B304" s="23"/>
      <c r="C304" s="23"/>
      <c r="D304" s="2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x14ac:dyDescent="0.2">
      <c r="A305" s="22"/>
      <c r="B305" s="23"/>
      <c r="C305" s="23"/>
      <c r="D305" s="2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x14ac:dyDescent="0.2">
      <c r="A306" s="22"/>
      <c r="B306" s="23"/>
      <c r="C306" s="23"/>
      <c r="D306" s="2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x14ac:dyDescent="0.2">
      <c r="A307" s="22"/>
      <c r="B307" s="23"/>
      <c r="C307" s="23"/>
      <c r="D307" s="2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x14ac:dyDescent="0.2">
      <c r="A308" s="22"/>
      <c r="B308" s="23"/>
      <c r="C308" s="23"/>
      <c r="D308" s="2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x14ac:dyDescent="0.2">
      <c r="A309" s="22"/>
      <c r="B309" s="23"/>
      <c r="C309" s="23"/>
      <c r="D309" s="2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x14ac:dyDescent="0.2">
      <c r="A310" s="22"/>
      <c r="B310" s="23"/>
      <c r="C310" s="23"/>
      <c r="D310" s="2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x14ac:dyDescent="0.2">
      <c r="A311" s="22"/>
      <c r="B311" s="23"/>
      <c r="C311" s="23"/>
      <c r="D311" s="2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x14ac:dyDescent="0.2">
      <c r="A312" s="22"/>
      <c r="B312" s="23"/>
      <c r="C312" s="23"/>
      <c r="D312" s="2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x14ac:dyDescent="0.2">
      <c r="A313" s="22"/>
      <c r="B313" s="23"/>
      <c r="C313" s="23"/>
      <c r="D313" s="2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x14ac:dyDescent="0.2">
      <c r="A314" s="22"/>
      <c r="B314" s="23"/>
      <c r="C314" s="23"/>
      <c r="D314" s="2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x14ac:dyDescent="0.2">
      <c r="A315" s="22"/>
      <c r="B315" s="23"/>
      <c r="C315" s="23"/>
      <c r="D315" s="2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x14ac:dyDescent="0.2">
      <c r="A316" s="22"/>
      <c r="B316" s="23"/>
      <c r="C316" s="23"/>
      <c r="D316" s="2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x14ac:dyDescent="0.2">
      <c r="A317" s="22"/>
      <c r="B317" s="23"/>
      <c r="C317" s="23"/>
      <c r="D317" s="2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x14ac:dyDescent="0.2">
      <c r="A318" s="22"/>
      <c r="B318" s="23"/>
      <c r="C318" s="23"/>
      <c r="D318" s="2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x14ac:dyDescent="0.2">
      <c r="A319" s="22"/>
      <c r="B319" s="23"/>
      <c r="C319" s="23"/>
      <c r="D319" s="2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x14ac:dyDescent="0.2">
      <c r="A320" s="22"/>
      <c r="B320" s="23"/>
      <c r="C320" s="23"/>
      <c r="D320" s="2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x14ac:dyDescent="0.2">
      <c r="A321" s="22"/>
      <c r="B321" s="23"/>
      <c r="C321" s="23"/>
      <c r="D321" s="2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x14ac:dyDescent="0.2">
      <c r="A322" s="22"/>
      <c r="B322" s="23"/>
      <c r="C322" s="23"/>
      <c r="D322" s="2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x14ac:dyDescent="0.2">
      <c r="A323" s="22"/>
      <c r="B323" s="23"/>
      <c r="C323" s="23"/>
      <c r="D323" s="2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x14ac:dyDescent="0.2">
      <c r="A324" s="22"/>
      <c r="B324" s="23"/>
      <c r="C324" s="23"/>
      <c r="D324" s="2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x14ac:dyDescent="0.2">
      <c r="A325" s="22"/>
      <c r="B325" s="23"/>
      <c r="C325" s="23"/>
      <c r="D325" s="2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x14ac:dyDescent="0.2">
      <c r="A326" s="22"/>
      <c r="B326" s="23"/>
      <c r="C326" s="23"/>
      <c r="D326" s="2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x14ac:dyDescent="0.2">
      <c r="A327" s="22"/>
      <c r="B327" s="23"/>
      <c r="C327" s="23"/>
      <c r="D327" s="2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x14ac:dyDescent="0.2">
      <c r="A328" s="22"/>
      <c r="B328" s="23"/>
      <c r="C328" s="23"/>
      <c r="D328" s="2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x14ac:dyDescent="0.2">
      <c r="A329" s="22"/>
      <c r="B329" s="23"/>
      <c r="C329" s="23"/>
      <c r="D329" s="2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x14ac:dyDescent="0.2">
      <c r="A330" s="22"/>
      <c r="B330" s="23"/>
      <c r="C330" s="23"/>
      <c r="D330" s="2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x14ac:dyDescent="0.2">
      <c r="A331" s="22"/>
      <c r="B331" s="23"/>
      <c r="C331" s="23"/>
      <c r="D331" s="2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x14ac:dyDescent="0.2">
      <c r="A332" s="22"/>
      <c r="B332" s="23"/>
      <c r="C332" s="23"/>
      <c r="D332" s="2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x14ac:dyDescent="0.2">
      <c r="A333" s="22"/>
      <c r="B333" s="23"/>
      <c r="C333" s="23"/>
      <c r="D333" s="2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x14ac:dyDescent="0.2">
      <c r="A334" s="22"/>
      <c r="B334" s="23"/>
      <c r="C334" s="23"/>
      <c r="D334" s="2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x14ac:dyDescent="0.2">
      <c r="A335" s="22"/>
      <c r="B335" s="23"/>
      <c r="C335" s="23"/>
      <c r="D335" s="2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x14ac:dyDescent="0.2">
      <c r="A336" s="22"/>
      <c r="B336" s="23"/>
      <c r="C336" s="23"/>
      <c r="D336" s="2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x14ac:dyDescent="0.2">
      <c r="A337" s="22"/>
      <c r="B337" s="23"/>
      <c r="C337" s="23"/>
      <c r="D337" s="2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x14ac:dyDescent="0.2">
      <c r="A338" s="22"/>
      <c r="B338" s="23"/>
      <c r="C338" s="23"/>
      <c r="D338" s="2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x14ac:dyDescent="0.2">
      <c r="A339" s="22"/>
      <c r="B339" s="23"/>
      <c r="C339" s="23"/>
      <c r="D339" s="2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x14ac:dyDescent="0.2">
      <c r="A340" s="22"/>
      <c r="B340" s="23"/>
      <c r="C340" s="23"/>
      <c r="D340" s="2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x14ac:dyDescent="0.2">
      <c r="A341" s="22"/>
      <c r="B341" s="23"/>
      <c r="C341" s="23"/>
      <c r="D341" s="2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x14ac:dyDescent="0.2">
      <c r="A342" s="22"/>
      <c r="B342" s="23"/>
      <c r="C342" s="23"/>
      <c r="D342" s="2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x14ac:dyDescent="0.2">
      <c r="A343" s="22"/>
      <c r="B343" s="23"/>
      <c r="C343" s="23"/>
      <c r="D343" s="2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x14ac:dyDescent="0.2">
      <c r="A344" s="22"/>
      <c r="B344" s="23"/>
      <c r="C344" s="23"/>
      <c r="D344" s="2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x14ac:dyDescent="0.2">
      <c r="A345" s="22"/>
      <c r="B345" s="23"/>
      <c r="C345" s="23"/>
      <c r="D345" s="2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x14ac:dyDescent="0.2">
      <c r="A346" s="22"/>
      <c r="B346" s="23"/>
      <c r="C346" s="23"/>
      <c r="D346" s="2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x14ac:dyDescent="0.2">
      <c r="A347" s="22"/>
      <c r="B347" s="23"/>
      <c r="C347" s="23"/>
      <c r="D347" s="2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x14ac:dyDescent="0.2">
      <c r="A348" s="22"/>
      <c r="B348" s="23"/>
      <c r="C348" s="23"/>
      <c r="D348" s="2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x14ac:dyDescent="0.2">
      <c r="A349" s="22"/>
      <c r="B349" s="23"/>
      <c r="C349" s="23"/>
      <c r="D349" s="2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x14ac:dyDescent="0.2">
      <c r="A350" s="22"/>
      <c r="B350" s="23"/>
      <c r="C350" s="23"/>
      <c r="D350" s="2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x14ac:dyDescent="0.2">
      <c r="A351" s="22"/>
      <c r="B351" s="23"/>
      <c r="C351" s="23"/>
      <c r="D351" s="2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x14ac:dyDescent="0.2">
      <c r="A352" s="22"/>
      <c r="B352" s="23"/>
      <c r="C352" s="23"/>
      <c r="D352" s="2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x14ac:dyDescent="0.2">
      <c r="A353" s="22"/>
      <c r="B353" s="23"/>
      <c r="C353" s="23"/>
      <c r="D353" s="2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x14ac:dyDescent="0.2">
      <c r="A354" s="22"/>
      <c r="B354" s="23"/>
      <c r="C354" s="23"/>
      <c r="D354" s="2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x14ac:dyDescent="0.2">
      <c r="A355" s="22"/>
      <c r="B355" s="23"/>
      <c r="C355" s="23"/>
      <c r="D355" s="2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x14ac:dyDescent="0.2">
      <c r="A356" s="22"/>
      <c r="B356" s="23"/>
      <c r="C356" s="23"/>
      <c r="D356" s="2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x14ac:dyDescent="0.2">
      <c r="A357" s="22"/>
      <c r="B357" s="23"/>
      <c r="C357" s="23"/>
      <c r="D357" s="2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x14ac:dyDescent="0.2">
      <c r="A358" s="22"/>
      <c r="B358" s="23"/>
      <c r="C358" s="23"/>
      <c r="D358" s="2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x14ac:dyDescent="0.2">
      <c r="A359" s="22"/>
      <c r="B359" s="23"/>
      <c r="C359" s="23"/>
      <c r="D359" s="2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x14ac:dyDescent="0.2">
      <c r="A360" s="22"/>
      <c r="B360" s="23"/>
      <c r="C360" s="23"/>
      <c r="D360" s="2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x14ac:dyDescent="0.2">
      <c r="A361" s="22"/>
      <c r="B361" s="23"/>
      <c r="C361" s="23"/>
      <c r="D361" s="2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x14ac:dyDescent="0.2">
      <c r="A362" s="22"/>
      <c r="B362" s="23"/>
      <c r="C362" s="23"/>
      <c r="D362" s="2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x14ac:dyDescent="0.2">
      <c r="A363" s="22"/>
      <c r="B363" s="23"/>
      <c r="C363" s="23"/>
      <c r="D363" s="2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x14ac:dyDescent="0.2">
      <c r="A364" s="22"/>
      <c r="B364" s="23"/>
      <c r="C364" s="23"/>
      <c r="D364" s="2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x14ac:dyDescent="0.2">
      <c r="A365" s="22"/>
      <c r="B365" s="23"/>
      <c r="C365" s="23"/>
      <c r="D365" s="2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x14ac:dyDescent="0.2">
      <c r="A366" s="22"/>
      <c r="B366" s="23"/>
      <c r="C366" s="23"/>
      <c r="D366" s="2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x14ac:dyDescent="0.2">
      <c r="A367" s="22"/>
      <c r="B367" s="23"/>
      <c r="C367" s="23"/>
      <c r="D367" s="2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x14ac:dyDescent="0.2">
      <c r="A368" s="22"/>
      <c r="B368" s="23"/>
      <c r="C368" s="23"/>
      <c r="D368" s="2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x14ac:dyDescent="0.2">
      <c r="A369" s="22"/>
      <c r="B369" s="23"/>
      <c r="C369" s="23"/>
      <c r="D369" s="2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x14ac:dyDescent="0.2">
      <c r="A370" s="22"/>
      <c r="B370" s="23"/>
      <c r="C370" s="23"/>
      <c r="D370" s="2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x14ac:dyDescent="0.2">
      <c r="A371" s="22"/>
      <c r="B371" s="23"/>
      <c r="C371" s="23"/>
      <c r="D371" s="2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x14ac:dyDescent="0.2">
      <c r="A372" s="22"/>
      <c r="B372" s="23"/>
      <c r="C372" s="23"/>
      <c r="D372" s="2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x14ac:dyDescent="0.2">
      <c r="A373" s="22"/>
      <c r="B373" s="23"/>
      <c r="C373" s="23"/>
      <c r="D373" s="2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x14ac:dyDescent="0.2">
      <c r="A374" s="22"/>
      <c r="B374" s="23"/>
      <c r="C374" s="23"/>
      <c r="D374" s="2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x14ac:dyDescent="0.2">
      <c r="A375" s="22"/>
      <c r="B375" s="23"/>
      <c r="C375" s="23"/>
      <c r="D375" s="2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x14ac:dyDescent="0.2">
      <c r="A376" s="22"/>
      <c r="B376" s="23"/>
      <c r="C376" s="23"/>
      <c r="D376" s="2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x14ac:dyDescent="0.2">
      <c r="A377" s="22"/>
      <c r="B377" s="23"/>
      <c r="C377" s="23"/>
      <c r="D377" s="2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x14ac:dyDescent="0.2">
      <c r="A378" s="22"/>
      <c r="B378" s="23"/>
      <c r="C378" s="23"/>
      <c r="D378" s="2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x14ac:dyDescent="0.2">
      <c r="A379" s="22"/>
      <c r="B379" s="23"/>
      <c r="C379" s="23"/>
      <c r="D379" s="2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x14ac:dyDescent="0.2">
      <c r="A380" s="22"/>
      <c r="B380" s="23"/>
      <c r="C380" s="23"/>
      <c r="D380" s="2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x14ac:dyDescent="0.2">
      <c r="A381" s="22"/>
      <c r="B381" s="23"/>
      <c r="C381" s="23"/>
      <c r="D381" s="2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x14ac:dyDescent="0.2">
      <c r="A382" s="22"/>
      <c r="B382" s="23"/>
      <c r="C382" s="23"/>
      <c r="D382" s="2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x14ac:dyDescent="0.2">
      <c r="A383" s="22"/>
      <c r="B383" s="23"/>
      <c r="C383" s="23"/>
      <c r="D383" s="2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x14ac:dyDescent="0.2">
      <c r="A384" s="22"/>
      <c r="B384" s="23"/>
      <c r="C384" s="23"/>
      <c r="D384" s="2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x14ac:dyDescent="0.2">
      <c r="A385" s="22"/>
      <c r="B385" s="23"/>
      <c r="C385" s="23"/>
      <c r="D385" s="2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x14ac:dyDescent="0.2">
      <c r="A386" s="22"/>
      <c r="B386" s="23"/>
      <c r="C386" s="23"/>
      <c r="D386" s="2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x14ac:dyDescent="0.2">
      <c r="A387" s="22"/>
      <c r="B387" s="23"/>
      <c r="C387" s="23"/>
      <c r="D387" s="2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x14ac:dyDescent="0.2">
      <c r="A388" s="22"/>
      <c r="B388" s="23"/>
      <c r="C388" s="23"/>
      <c r="D388" s="2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x14ac:dyDescent="0.2">
      <c r="A389" s="22"/>
      <c r="B389" s="23"/>
      <c r="C389" s="23"/>
      <c r="D389" s="2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x14ac:dyDescent="0.2">
      <c r="A390" s="22"/>
      <c r="B390" s="23"/>
      <c r="C390" s="23"/>
      <c r="D390" s="2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x14ac:dyDescent="0.2">
      <c r="A391" s="22"/>
      <c r="B391" s="23"/>
      <c r="C391" s="23"/>
      <c r="D391" s="2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x14ac:dyDescent="0.2">
      <c r="A392" s="22"/>
      <c r="B392" s="23"/>
      <c r="C392" s="23"/>
      <c r="D392" s="2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x14ac:dyDescent="0.2">
      <c r="A393" s="22"/>
      <c r="B393" s="23"/>
      <c r="C393" s="23"/>
      <c r="D393" s="2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x14ac:dyDescent="0.2">
      <c r="A394" s="22"/>
      <c r="B394" s="23"/>
      <c r="C394" s="23"/>
      <c r="D394" s="2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x14ac:dyDescent="0.2">
      <c r="A395" s="22"/>
      <c r="B395" s="23"/>
      <c r="C395" s="23"/>
      <c r="D395" s="2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x14ac:dyDescent="0.2">
      <c r="A396" s="22"/>
      <c r="B396" s="23"/>
      <c r="C396" s="23"/>
      <c r="D396" s="2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x14ac:dyDescent="0.2">
      <c r="A397" s="22"/>
      <c r="B397" s="23"/>
      <c r="C397" s="23"/>
      <c r="D397" s="2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x14ac:dyDescent="0.2">
      <c r="A398" s="22"/>
      <c r="B398" s="23"/>
      <c r="C398" s="23"/>
      <c r="D398" s="2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x14ac:dyDescent="0.2">
      <c r="A399" s="22"/>
      <c r="B399" s="23"/>
      <c r="C399" s="23"/>
      <c r="D399" s="2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x14ac:dyDescent="0.2">
      <c r="A400" s="22"/>
      <c r="B400" s="23"/>
      <c r="C400" s="23"/>
      <c r="D400" s="2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x14ac:dyDescent="0.2">
      <c r="A401" s="22"/>
      <c r="B401" s="23"/>
      <c r="C401" s="23"/>
      <c r="D401" s="2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x14ac:dyDescent="0.2">
      <c r="A402" s="22"/>
      <c r="B402" s="23"/>
      <c r="C402" s="23"/>
      <c r="D402" s="2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x14ac:dyDescent="0.2">
      <c r="A403" s="22"/>
      <c r="B403" s="23"/>
      <c r="C403" s="23"/>
      <c r="D403" s="2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x14ac:dyDescent="0.2">
      <c r="A404" s="22"/>
      <c r="B404" s="23"/>
      <c r="C404" s="23"/>
      <c r="D404" s="2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x14ac:dyDescent="0.2">
      <c r="A405" s="22"/>
      <c r="B405" s="23"/>
      <c r="C405" s="23"/>
      <c r="D405" s="2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x14ac:dyDescent="0.2">
      <c r="A406" s="22"/>
      <c r="B406" s="23"/>
      <c r="C406" s="23"/>
      <c r="D406" s="2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x14ac:dyDescent="0.2">
      <c r="A407" s="22"/>
      <c r="B407" s="23"/>
      <c r="C407" s="23"/>
      <c r="D407" s="2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x14ac:dyDescent="0.2">
      <c r="A408" s="22"/>
      <c r="B408" s="23"/>
      <c r="C408" s="23"/>
      <c r="D408" s="2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x14ac:dyDescent="0.2">
      <c r="A409" s="22"/>
      <c r="B409" s="23"/>
      <c r="C409" s="23"/>
      <c r="D409" s="2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x14ac:dyDescent="0.2">
      <c r="A410" s="22"/>
      <c r="B410" s="23"/>
      <c r="C410" s="23"/>
      <c r="D410" s="2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x14ac:dyDescent="0.2">
      <c r="A411" s="22"/>
      <c r="B411" s="23"/>
      <c r="C411" s="23"/>
      <c r="D411" s="2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x14ac:dyDescent="0.2">
      <c r="A412" s="22"/>
      <c r="B412" s="23"/>
      <c r="C412" s="23"/>
      <c r="D412" s="2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x14ac:dyDescent="0.2">
      <c r="A413" s="22"/>
      <c r="B413" s="23"/>
      <c r="C413" s="23"/>
      <c r="D413" s="2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x14ac:dyDescent="0.2">
      <c r="A414" s="22"/>
      <c r="B414" s="23"/>
      <c r="C414" s="23"/>
      <c r="D414" s="2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x14ac:dyDescent="0.2">
      <c r="A415" s="22"/>
      <c r="B415" s="23"/>
      <c r="C415" s="23"/>
      <c r="D415" s="2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x14ac:dyDescent="0.2">
      <c r="A416" s="22"/>
      <c r="B416" s="23"/>
      <c r="C416" s="23"/>
      <c r="D416" s="2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x14ac:dyDescent="0.2">
      <c r="A417" s="22"/>
      <c r="B417" s="23"/>
      <c r="C417" s="23"/>
      <c r="D417" s="2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x14ac:dyDescent="0.2">
      <c r="A418" s="22"/>
      <c r="B418" s="23"/>
      <c r="C418" s="23"/>
      <c r="D418" s="2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x14ac:dyDescent="0.2">
      <c r="A419" s="22"/>
      <c r="B419" s="23"/>
      <c r="C419" s="23"/>
      <c r="D419" s="2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x14ac:dyDescent="0.2">
      <c r="A420" s="22"/>
      <c r="B420" s="23"/>
      <c r="C420" s="23"/>
      <c r="D420" s="2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x14ac:dyDescent="0.2">
      <c r="A421" s="22"/>
      <c r="B421" s="23"/>
      <c r="C421" s="23"/>
      <c r="D421" s="2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x14ac:dyDescent="0.2">
      <c r="A422" s="22"/>
      <c r="B422" s="23"/>
      <c r="C422" s="23"/>
      <c r="D422" s="2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x14ac:dyDescent="0.2">
      <c r="A423" s="22"/>
      <c r="B423" s="23"/>
      <c r="C423" s="23"/>
      <c r="D423" s="2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x14ac:dyDescent="0.2">
      <c r="A424" s="22"/>
      <c r="B424" s="23"/>
      <c r="C424" s="23"/>
      <c r="D424" s="2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x14ac:dyDescent="0.2">
      <c r="A425" s="22"/>
      <c r="B425" s="23"/>
      <c r="C425" s="23"/>
      <c r="D425" s="2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x14ac:dyDescent="0.2">
      <c r="A426" s="22"/>
      <c r="B426" s="23"/>
      <c r="C426" s="23"/>
      <c r="D426" s="2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x14ac:dyDescent="0.2">
      <c r="A427" s="22"/>
      <c r="B427" s="23"/>
      <c r="C427" s="23"/>
      <c r="D427" s="2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x14ac:dyDescent="0.2">
      <c r="A428" s="22"/>
      <c r="B428" s="23"/>
      <c r="C428" s="23"/>
      <c r="D428" s="2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x14ac:dyDescent="0.2">
      <c r="A429" s="22"/>
      <c r="B429" s="23"/>
      <c r="C429" s="23"/>
      <c r="D429" s="2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x14ac:dyDescent="0.2">
      <c r="A430" s="22"/>
      <c r="B430" s="23"/>
      <c r="C430" s="23"/>
      <c r="D430" s="2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x14ac:dyDescent="0.2">
      <c r="A431" s="22"/>
      <c r="B431" s="23"/>
      <c r="C431" s="23"/>
      <c r="D431" s="2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x14ac:dyDescent="0.2">
      <c r="A432" s="22"/>
      <c r="B432" s="23"/>
      <c r="C432" s="23"/>
      <c r="D432" s="2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x14ac:dyDescent="0.2">
      <c r="A433" s="22"/>
      <c r="B433" s="23"/>
      <c r="C433" s="23"/>
      <c r="D433" s="2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x14ac:dyDescent="0.2">
      <c r="A434" s="22"/>
      <c r="B434" s="23"/>
      <c r="C434" s="23"/>
      <c r="D434" s="2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x14ac:dyDescent="0.2">
      <c r="A435" s="22"/>
      <c r="B435" s="23"/>
      <c r="C435" s="23"/>
      <c r="D435" s="2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x14ac:dyDescent="0.2">
      <c r="A436" s="22"/>
      <c r="B436" s="23"/>
      <c r="C436" s="23"/>
      <c r="D436" s="2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x14ac:dyDescent="0.2">
      <c r="A437" s="22"/>
      <c r="B437" s="23"/>
      <c r="C437" s="23"/>
      <c r="D437" s="2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x14ac:dyDescent="0.2">
      <c r="A438" s="22"/>
      <c r="B438" s="23"/>
      <c r="C438" s="23"/>
      <c r="D438" s="2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x14ac:dyDescent="0.2">
      <c r="A439" s="22"/>
      <c r="B439" s="23"/>
      <c r="C439" s="23"/>
      <c r="D439" s="2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x14ac:dyDescent="0.2">
      <c r="A440" s="22"/>
      <c r="B440" s="23"/>
      <c r="C440" s="23"/>
      <c r="D440" s="2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x14ac:dyDescent="0.2">
      <c r="A441" s="22"/>
      <c r="B441" s="23"/>
      <c r="C441" s="23"/>
      <c r="D441" s="2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x14ac:dyDescent="0.2">
      <c r="A442" s="22"/>
      <c r="B442" s="23"/>
      <c r="C442" s="23"/>
      <c r="D442" s="2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x14ac:dyDescent="0.2">
      <c r="A443" s="22"/>
      <c r="B443" s="23"/>
      <c r="C443" s="23"/>
      <c r="D443" s="2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x14ac:dyDescent="0.2">
      <c r="A444" s="22"/>
      <c r="B444" s="23"/>
      <c r="C444" s="23"/>
      <c r="D444" s="2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x14ac:dyDescent="0.2">
      <c r="A445" s="22"/>
      <c r="B445" s="23"/>
      <c r="C445" s="23"/>
      <c r="D445" s="2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x14ac:dyDescent="0.2">
      <c r="A446" s="22"/>
      <c r="B446" s="23"/>
      <c r="C446" s="23"/>
      <c r="D446" s="2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x14ac:dyDescent="0.2">
      <c r="A447" s="22"/>
      <c r="B447" s="23"/>
      <c r="C447" s="23"/>
      <c r="D447" s="2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x14ac:dyDescent="0.2">
      <c r="A448" s="22"/>
      <c r="B448" s="23"/>
      <c r="C448" s="23"/>
      <c r="D448" s="2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x14ac:dyDescent="0.2">
      <c r="A449" s="22"/>
      <c r="B449" s="23"/>
      <c r="C449" s="23"/>
      <c r="D449" s="2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x14ac:dyDescent="0.2">
      <c r="A450" s="22"/>
      <c r="B450" s="23"/>
      <c r="C450" s="23"/>
      <c r="D450" s="2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x14ac:dyDescent="0.2">
      <c r="A451" s="22"/>
      <c r="B451" s="23"/>
      <c r="C451" s="23"/>
      <c r="D451" s="2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x14ac:dyDescent="0.2">
      <c r="A452" s="22"/>
      <c r="B452" s="23"/>
      <c r="C452" s="23"/>
      <c r="D452" s="2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x14ac:dyDescent="0.2">
      <c r="A453" s="22"/>
      <c r="B453" s="23"/>
      <c r="C453" s="23"/>
      <c r="D453" s="2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x14ac:dyDescent="0.2">
      <c r="A454" s="22"/>
      <c r="B454" s="23"/>
      <c r="C454" s="23"/>
      <c r="D454" s="2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x14ac:dyDescent="0.2">
      <c r="A455" s="22"/>
      <c r="B455" s="23"/>
      <c r="C455" s="23"/>
      <c r="D455" s="2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x14ac:dyDescent="0.2">
      <c r="A456" s="22"/>
      <c r="B456" s="23"/>
      <c r="C456" s="23"/>
      <c r="D456" s="2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x14ac:dyDescent="0.2">
      <c r="A457" s="22"/>
      <c r="B457" s="23"/>
      <c r="C457" s="23"/>
      <c r="D457" s="2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x14ac:dyDescent="0.2">
      <c r="A458" s="22"/>
      <c r="B458" s="23"/>
      <c r="C458" s="23"/>
      <c r="D458" s="2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x14ac:dyDescent="0.2">
      <c r="A459" s="22"/>
      <c r="B459" s="23"/>
      <c r="C459" s="23"/>
      <c r="D459" s="2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x14ac:dyDescent="0.2">
      <c r="A460" s="22"/>
      <c r="B460" s="23"/>
      <c r="C460" s="23"/>
      <c r="D460" s="2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x14ac:dyDescent="0.2">
      <c r="A461" s="22"/>
      <c r="B461" s="23"/>
      <c r="C461" s="23"/>
      <c r="D461" s="2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x14ac:dyDescent="0.2">
      <c r="A462" s="22"/>
      <c r="B462" s="23"/>
      <c r="C462" s="23"/>
      <c r="D462" s="2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x14ac:dyDescent="0.2">
      <c r="A463" s="22"/>
      <c r="B463" s="23"/>
      <c r="C463" s="23"/>
      <c r="D463" s="2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x14ac:dyDescent="0.2">
      <c r="A464" s="22"/>
      <c r="B464" s="23"/>
      <c r="C464" s="23"/>
      <c r="D464" s="2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x14ac:dyDescent="0.2">
      <c r="A465" s="22"/>
      <c r="B465" s="23"/>
      <c r="C465" s="23"/>
      <c r="D465" s="2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x14ac:dyDescent="0.2">
      <c r="A466" s="22"/>
      <c r="B466" s="23"/>
      <c r="C466" s="23"/>
      <c r="D466" s="2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x14ac:dyDescent="0.2">
      <c r="A467" s="22"/>
      <c r="B467" s="23"/>
      <c r="C467" s="23"/>
      <c r="D467" s="2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x14ac:dyDescent="0.2">
      <c r="A468" s="22"/>
      <c r="B468" s="23"/>
      <c r="C468" s="23"/>
      <c r="D468" s="2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x14ac:dyDescent="0.2">
      <c r="A469" s="22"/>
      <c r="B469" s="23"/>
      <c r="C469" s="23"/>
      <c r="D469" s="2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x14ac:dyDescent="0.2">
      <c r="A470" s="22"/>
      <c r="B470" s="23"/>
      <c r="C470" s="23"/>
      <c r="D470" s="2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x14ac:dyDescent="0.2">
      <c r="A471" s="22"/>
      <c r="B471" s="23"/>
      <c r="C471" s="23"/>
      <c r="D471" s="2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x14ac:dyDescent="0.2">
      <c r="A472" s="22"/>
      <c r="B472" s="23"/>
      <c r="C472" s="23"/>
      <c r="D472" s="2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x14ac:dyDescent="0.2">
      <c r="A473" s="22"/>
      <c r="B473" s="23"/>
      <c r="C473" s="23"/>
      <c r="D473" s="2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x14ac:dyDescent="0.2">
      <c r="A474" s="22"/>
      <c r="B474" s="23"/>
      <c r="C474" s="23"/>
      <c r="D474" s="2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x14ac:dyDescent="0.2">
      <c r="A475" s="22"/>
      <c r="B475" s="23"/>
      <c r="C475" s="23"/>
      <c r="D475" s="2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x14ac:dyDescent="0.2">
      <c r="A476" s="22"/>
      <c r="B476" s="23"/>
      <c r="C476" s="23"/>
      <c r="D476" s="2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x14ac:dyDescent="0.2">
      <c r="A477" s="22"/>
      <c r="B477" s="23"/>
      <c r="C477" s="23"/>
      <c r="D477" s="2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x14ac:dyDescent="0.2">
      <c r="A478" s="22"/>
      <c r="B478" s="23"/>
      <c r="C478" s="23"/>
      <c r="D478" s="2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x14ac:dyDescent="0.2">
      <c r="A479" s="22"/>
      <c r="B479" s="23"/>
      <c r="C479" s="23"/>
      <c r="D479" s="2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x14ac:dyDescent="0.2">
      <c r="A480" s="22"/>
      <c r="B480" s="23"/>
      <c r="C480" s="23"/>
      <c r="D480" s="2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x14ac:dyDescent="0.2">
      <c r="A481" s="22"/>
      <c r="B481" s="23"/>
      <c r="C481" s="23"/>
      <c r="D481" s="2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x14ac:dyDescent="0.2">
      <c r="A482" s="22"/>
      <c r="B482" s="23"/>
      <c r="C482" s="23"/>
      <c r="D482" s="2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x14ac:dyDescent="0.2">
      <c r="A483" s="22"/>
      <c r="B483" s="23"/>
      <c r="C483" s="23"/>
      <c r="D483" s="2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x14ac:dyDescent="0.2">
      <c r="A484" s="22"/>
      <c r="B484" s="23"/>
      <c r="C484" s="23"/>
      <c r="D484" s="2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x14ac:dyDescent="0.2">
      <c r="A485" s="22"/>
      <c r="B485" s="23"/>
      <c r="C485" s="23"/>
      <c r="D485" s="2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x14ac:dyDescent="0.2">
      <c r="A486" s="22"/>
      <c r="B486" s="23"/>
      <c r="C486" s="23"/>
      <c r="D486" s="2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x14ac:dyDescent="0.2">
      <c r="A487" s="22"/>
      <c r="B487" s="23"/>
      <c r="C487" s="23"/>
      <c r="D487" s="2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x14ac:dyDescent="0.2">
      <c r="A488" s="22"/>
      <c r="B488" s="23"/>
      <c r="C488" s="23"/>
      <c r="D488" s="2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x14ac:dyDescent="0.2">
      <c r="A489" s="22"/>
      <c r="B489" s="23"/>
      <c r="C489" s="23"/>
      <c r="D489" s="2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x14ac:dyDescent="0.2">
      <c r="A490" s="22"/>
      <c r="B490" s="23"/>
      <c r="C490" s="23"/>
      <c r="D490" s="2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x14ac:dyDescent="0.2">
      <c r="A491" s="22"/>
      <c r="B491" s="23"/>
      <c r="C491" s="23"/>
      <c r="D491" s="2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x14ac:dyDescent="0.2">
      <c r="A492" s="22"/>
      <c r="B492" s="23"/>
      <c r="C492" s="23"/>
      <c r="D492" s="2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x14ac:dyDescent="0.2">
      <c r="A493" s="22"/>
      <c r="B493" s="23"/>
      <c r="C493" s="23"/>
      <c r="D493" s="2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x14ac:dyDescent="0.2">
      <c r="A494" s="22"/>
      <c r="B494" s="23"/>
      <c r="C494" s="23"/>
      <c r="D494" s="2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x14ac:dyDescent="0.2">
      <c r="A495" s="22"/>
      <c r="B495" s="23"/>
      <c r="C495" s="23"/>
      <c r="D495" s="2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x14ac:dyDescent="0.2">
      <c r="A496" s="22"/>
      <c r="B496" s="23"/>
      <c r="C496" s="23"/>
      <c r="D496" s="2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x14ac:dyDescent="0.2">
      <c r="A497" s="22"/>
      <c r="B497" s="23"/>
      <c r="C497" s="23"/>
      <c r="D497" s="2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x14ac:dyDescent="0.2">
      <c r="A498" s="22"/>
      <c r="B498" s="23"/>
      <c r="C498" s="23"/>
      <c r="D498" s="2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x14ac:dyDescent="0.2">
      <c r="A499" s="22"/>
      <c r="B499" s="23"/>
      <c r="C499" s="23"/>
      <c r="D499" s="2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x14ac:dyDescent="0.2">
      <c r="A500" s="22"/>
      <c r="B500" s="23"/>
      <c r="C500" s="23"/>
      <c r="D500" s="2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x14ac:dyDescent="0.2">
      <c r="A501" s="22"/>
      <c r="B501" s="23"/>
      <c r="C501" s="23"/>
      <c r="D501" s="2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x14ac:dyDescent="0.2">
      <c r="A502" s="22"/>
      <c r="B502" s="23"/>
      <c r="C502" s="23"/>
      <c r="D502" s="2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x14ac:dyDescent="0.2">
      <c r="A503" s="22"/>
      <c r="B503" s="23"/>
      <c r="C503" s="23"/>
      <c r="D503" s="2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x14ac:dyDescent="0.2">
      <c r="A504" s="22"/>
      <c r="B504" s="23"/>
      <c r="C504" s="23"/>
      <c r="D504" s="2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x14ac:dyDescent="0.2">
      <c r="A505" s="22"/>
      <c r="B505" s="23"/>
      <c r="C505" s="23"/>
      <c r="D505" s="2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x14ac:dyDescent="0.2">
      <c r="A506" s="22"/>
      <c r="B506" s="23"/>
      <c r="C506" s="23"/>
      <c r="D506" s="2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x14ac:dyDescent="0.2">
      <c r="A507" s="22"/>
      <c r="B507" s="23"/>
      <c r="C507" s="23"/>
      <c r="D507" s="2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x14ac:dyDescent="0.2">
      <c r="A508" s="22"/>
      <c r="B508" s="23"/>
      <c r="C508" s="23"/>
      <c r="D508" s="2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x14ac:dyDescent="0.2">
      <c r="A509" s="22"/>
      <c r="B509" s="23"/>
      <c r="C509" s="23"/>
      <c r="D509" s="2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x14ac:dyDescent="0.2">
      <c r="A510" s="22"/>
      <c r="B510" s="23"/>
      <c r="C510" s="23"/>
      <c r="D510" s="2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x14ac:dyDescent="0.2">
      <c r="A511" s="22"/>
      <c r="B511" s="23"/>
      <c r="C511" s="23"/>
      <c r="D511" s="2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x14ac:dyDescent="0.2">
      <c r="A512" s="22"/>
      <c r="B512" s="23"/>
      <c r="C512" s="23"/>
      <c r="D512" s="2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x14ac:dyDescent="0.2">
      <c r="A513" s="22"/>
      <c r="B513" s="23"/>
      <c r="C513" s="23"/>
      <c r="D513" s="2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x14ac:dyDescent="0.2">
      <c r="A514" s="22"/>
      <c r="B514" s="23"/>
      <c r="C514" s="23"/>
      <c r="D514" s="2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x14ac:dyDescent="0.2">
      <c r="A515" s="22"/>
      <c r="B515" s="23"/>
      <c r="C515" s="23"/>
      <c r="D515" s="2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x14ac:dyDescent="0.2">
      <c r="A516" s="22"/>
      <c r="B516" s="23"/>
      <c r="C516" s="23"/>
      <c r="D516" s="2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x14ac:dyDescent="0.2">
      <c r="A517" s="22"/>
      <c r="B517" s="23"/>
      <c r="C517" s="23"/>
      <c r="D517" s="2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x14ac:dyDescent="0.2">
      <c r="A518" s="22"/>
      <c r="B518" s="23"/>
      <c r="C518" s="23"/>
      <c r="D518" s="2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x14ac:dyDescent="0.2">
      <c r="A519" s="22"/>
      <c r="B519" s="23"/>
      <c r="C519" s="23"/>
      <c r="D519" s="2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x14ac:dyDescent="0.2">
      <c r="A520" s="22"/>
      <c r="B520" s="23"/>
      <c r="C520" s="23"/>
      <c r="D520" s="2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x14ac:dyDescent="0.2">
      <c r="A521" s="22"/>
      <c r="B521" s="23"/>
      <c r="C521" s="23"/>
      <c r="D521" s="2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x14ac:dyDescent="0.2">
      <c r="A522" s="22"/>
      <c r="B522" s="23"/>
      <c r="C522" s="23"/>
      <c r="D522" s="2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x14ac:dyDescent="0.2">
      <c r="A523" s="22"/>
      <c r="B523" s="23"/>
      <c r="C523" s="23"/>
      <c r="D523" s="2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x14ac:dyDescent="0.2">
      <c r="A524" s="22"/>
      <c r="B524" s="23"/>
      <c r="C524" s="23"/>
      <c r="D524" s="2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x14ac:dyDescent="0.2">
      <c r="A525" s="22"/>
      <c r="B525" s="23"/>
      <c r="C525" s="23"/>
      <c r="D525" s="2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x14ac:dyDescent="0.2">
      <c r="A526" s="22"/>
      <c r="B526" s="23"/>
      <c r="C526" s="23"/>
      <c r="D526" s="2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x14ac:dyDescent="0.2">
      <c r="A527" s="22"/>
      <c r="B527" s="23"/>
      <c r="C527" s="23"/>
      <c r="D527" s="2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x14ac:dyDescent="0.2">
      <c r="A528" s="22"/>
      <c r="B528" s="23"/>
      <c r="C528" s="23"/>
      <c r="D528" s="2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x14ac:dyDescent="0.2">
      <c r="A529" s="22"/>
      <c r="B529" s="23"/>
      <c r="C529" s="23"/>
      <c r="D529" s="2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x14ac:dyDescent="0.2">
      <c r="A530" s="22"/>
      <c r="B530" s="23"/>
      <c r="C530" s="23"/>
      <c r="D530" s="2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x14ac:dyDescent="0.2">
      <c r="A531" s="22"/>
      <c r="B531" s="23"/>
      <c r="C531" s="23"/>
      <c r="D531" s="2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x14ac:dyDescent="0.2">
      <c r="A532" s="22"/>
      <c r="B532" s="23"/>
      <c r="C532" s="23"/>
      <c r="D532" s="2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x14ac:dyDescent="0.2">
      <c r="A533" s="22"/>
      <c r="B533" s="23"/>
      <c r="C533" s="23"/>
      <c r="D533" s="2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x14ac:dyDescent="0.2">
      <c r="A534" s="22"/>
      <c r="B534" s="23"/>
      <c r="C534" s="23"/>
      <c r="D534" s="2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x14ac:dyDescent="0.2">
      <c r="A535" s="22"/>
      <c r="B535" s="23"/>
      <c r="C535" s="23"/>
      <c r="D535" s="2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x14ac:dyDescent="0.2">
      <c r="A536" s="22"/>
      <c r="B536" s="23"/>
      <c r="C536" s="23"/>
      <c r="D536" s="2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x14ac:dyDescent="0.2">
      <c r="A537" s="22"/>
      <c r="B537" s="23"/>
      <c r="C537" s="23"/>
      <c r="D537" s="2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x14ac:dyDescent="0.2">
      <c r="A538" s="22"/>
      <c r="B538" s="23"/>
      <c r="C538" s="23"/>
      <c r="D538" s="2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x14ac:dyDescent="0.2">
      <c r="A539" s="22"/>
      <c r="B539" s="23"/>
      <c r="C539" s="23"/>
      <c r="D539" s="2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x14ac:dyDescent="0.2">
      <c r="A540" s="22"/>
      <c r="B540" s="23"/>
      <c r="C540" s="23"/>
      <c r="D540" s="2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x14ac:dyDescent="0.2">
      <c r="A541" s="22"/>
      <c r="B541" s="23"/>
      <c r="C541" s="23"/>
      <c r="D541" s="2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x14ac:dyDescent="0.2">
      <c r="A542" s="22"/>
      <c r="B542" s="23"/>
      <c r="C542" s="23"/>
      <c r="D542" s="2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x14ac:dyDescent="0.2">
      <c r="A543" s="22"/>
      <c r="B543" s="23"/>
      <c r="C543" s="23"/>
      <c r="D543" s="2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x14ac:dyDescent="0.2">
      <c r="A544" s="22"/>
      <c r="B544" s="23"/>
      <c r="C544" s="23"/>
      <c r="D544" s="2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x14ac:dyDescent="0.2">
      <c r="A545" s="22"/>
      <c r="B545" s="23"/>
      <c r="C545" s="23"/>
      <c r="D545" s="2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x14ac:dyDescent="0.2">
      <c r="A546" s="22"/>
      <c r="B546" s="23"/>
      <c r="C546" s="23"/>
      <c r="D546" s="2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x14ac:dyDescent="0.2">
      <c r="A547" s="22"/>
      <c r="B547" s="23"/>
      <c r="C547" s="23"/>
      <c r="D547" s="2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x14ac:dyDescent="0.2">
      <c r="A548" s="22"/>
      <c r="B548" s="23"/>
      <c r="C548" s="23"/>
      <c r="D548" s="2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x14ac:dyDescent="0.2">
      <c r="A549" s="22"/>
      <c r="B549" s="23"/>
      <c r="C549" s="23"/>
      <c r="D549" s="2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x14ac:dyDescent="0.2">
      <c r="A550" s="22"/>
      <c r="B550" s="23"/>
      <c r="C550" s="23"/>
      <c r="D550" s="2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x14ac:dyDescent="0.2">
      <c r="A551" s="22"/>
      <c r="B551" s="23"/>
      <c r="C551" s="23"/>
      <c r="D551" s="2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x14ac:dyDescent="0.2">
      <c r="A552" s="22"/>
      <c r="B552" s="23"/>
      <c r="C552" s="23"/>
      <c r="D552" s="2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x14ac:dyDescent="0.2">
      <c r="A553" s="22"/>
      <c r="B553" s="23"/>
      <c r="C553" s="23"/>
      <c r="D553" s="2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x14ac:dyDescent="0.2">
      <c r="A554" s="22"/>
      <c r="B554" s="23"/>
      <c r="C554" s="23"/>
      <c r="D554" s="2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x14ac:dyDescent="0.2">
      <c r="A555" s="22"/>
      <c r="B555" s="23"/>
      <c r="C555" s="23"/>
      <c r="D555" s="2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x14ac:dyDescent="0.2">
      <c r="A556" s="22"/>
      <c r="B556" s="23"/>
      <c r="C556" s="23"/>
      <c r="D556" s="2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x14ac:dyDescent="0.2">
      <c r="A557" s="22"/>
      <c r="B557" s="23"/>
      <c r="C557" s="23"/>
      <c r="D557" s="2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x14ac:dyDescent="0.2">
      <c r="A558" s="22"/>
      <c r="B558" s="23"/>
      <c r="C558" s="23"/>
      <c r="D558" s="2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x14ac:dyDescent="0.2">
      <c r="A559" s="22"/>
      <c r="B559" s="23"/>
      <c r="C559" s="23"/>
      <c r="D559" s="2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x14ac:dyDescent="0.2">
      <c r="A560" s="22"/>
      <c r="B560" s="23"/>
      <c r="C560" s="23"/>
      <c r="D560" s="2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x14ac:dyDescent="0.2">
      <c r="A561" s="22"/>
      <c r="B561" s="23"/>
      <c r="C561" s="23"/>
      <c r="D561" s="2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x14ac:dyDescent="0.2">
      <c r="A562" s="22"/>
      <c r="B562" s="23"/>
      <c r="C562" s="23"/>
      <c r="D562" s="2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x14ac:dyDescent="0.2">
      <c r="A563" s="22"/>
      <c r="B563" s="23"/>
      <c r="C563" s="23"/>
      <c r="D563" s="2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x14ac:dyDescent="0.2">
      <c r="A564" s="22"/>
      <c r="B564" s="23"/>
      <c r="C564" s="23"/>
      <c r="D564" s="2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x14ac:dyDescent="0.2">
      <c r="A565" s="22"/>
      <c r="B565" s="23"/>
      <c r="C565" s="23"/>
      <c r="D565" s="2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x14ac:dyDescent="0.2">
      <c r="A566" s="22"/>
      <c r="B566" s="23"/>
      <c r="C566" s="23"/>
      <c r="D566" s="2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x14ac:dyDescent="0.2">
      <c r="A567" s="22"/>
      <c r="B567" s="23"/>
      <c r="C567" s="23"/>
      <c r="D567" s="2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x14ac:dyDescent="0.2">
      <c r="A568" s="22"/>
      <c r="B568" s="23"/>
      <c r="C568" s="23"/>
      <c r="D568" s="2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x14ac:dyDescent="0.2">
      <c r="A569" s="22"/>
      <c r="B569" s="23"/>
      <c r="C569" s="23"/>
      <c r="D569" s="2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x14ac:dyDescent="0.2">
      <c r="A570" s="22"/>
      <c r="B570" s="23"/>
      <c r="C570" s="23"/>
      <c r="D570" s="2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x14ac:dyDescent="0.2">
      <c r="A571" s="22"/>
      <c r="B571" s="23"/>
      <c r="C571" s="23"/>
      <c r="D571" s="2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x14ac:dyDescent="0.2">
      <c r="A572" s="22"/>
      <c r="B572" s="23"/>
      <c r="C572" s="23"/>
      <c r="D572" s="2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x14ac:dyDescent="0.2">
      <c r="A573" s="22"/>
      <c r="B573" s="23"/>
      <c r="C573" s="23"/>
      <c r="D573" s="2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x14ac:dyDescent="0.2">
      <c r="A574" s="22"/>
      <c r="B574" s="23"/>
      <c r="C574" s="23"/>
      <c r="D574" s="2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x14ac:dyDescent="0.2">
      <c r="A575" s="22"/>
      <c r="B575" s="23"/>
      <c r="C575" s="23"/>
      <c r="D575" s="2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x14ac:dyDescent="0.2">
      <c r="A576" s="22"/>
      <c r="B576" s="23"/>
      <c r="C576" s="23"/>
      <c r="D576" s="2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x14ac:dyDescent="0.2">
      <c r="A577" s="22"/>
      <c r="B577" s="23"/>
      <c r="C577" s="23"/>
      <c r="D577" s="2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x14ac:dyDescent="0.2">
      <c r="A578" s="22"/>
      <c r="B578" s="23"/>
      <c r="C578" s="23"/>
      <c r="D578" s="2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x14ac:dyDescent="0.2">
      <c r="A579" s="22"/>
      <c r="B579" s="23"/>
      <c r="C579" s="23"/>
      <c r="D579" s="2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x14ac:dyDescent="0.2">
      <c r="A580" s="22"/>
      <c r="B580" s="23"/>
      <c r="C580" s="23"/>
      <c r="D580" s="2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x14ac:dyDescent="0.2">
      <c r="A581" s="22"/>
      <c r="B581" s="23"/>
      <c r="C581" s="23"/>
      <c r="D581" s="2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x14ac:dyDescent="0.2">
      <c r="A582" s="22"/>
      <c r="B582" s="23"/>
      <c r="C582" s="23"/>
      <c r="D582" s="2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x14ac:dyDescent="0.2">
      <c r="A583" s="22"/>
      <c r="B583" s="23"/>
      <c r="C583" s="23"/>
      <c r="D583" s="2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x14ac:dyDescent="0.2">
      <c r="A584" s="22"/>
      <c r="B584" s="23"/>
      <c r="C584" s="23"/>
      <c r="D584" s="2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x14ac:dyDescent="0.2">
      <c r="A585" s="22"/>
      <c r="B585" s="23"/>
      <c r="C585" s="23"/>
      <c r="D585" s="2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x14ac:dyDescent="0.2">
      <c r="A586" s="22"/>
      <c r="B586" s="23"/>
      <c r="C586" s="23"/>
      <c r="D586" s="2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x14ac:dyDescent="0.2">
      <c r="A587" s="22"/>
      <c r="B587" s="23"/>
      <c r="C587" s="23"/>
      <c r="D587" s="2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x14ac:dyDescent="0.2">
      <c r="A588" s="22"/>
      <c r="B588" s="23"/>
      <c r="C588" s="23"/>
      <c r="D588" s="2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x14ac:dyDescent="0.2">
      <c r="A589" s="22"/>
      <c r="B589" s="23"/>
      <c r="C589" s="23"/>
      <c r="D589" s="2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x14ac:dyDescent="0.2">
      <c r="A590" s="22"/>
      <c r="B590" s="23"/>
      <c r="C590" s="23"/>
      <c r="D590" s="2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x14ac:dyDescent="0.2">
      <c r="A591" s="22"/>
      <c r="B591" s="23"/>
      <c r="C591" s="23"/>
      <c r="D591" s="2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x14ac:dyDescent="0.2">
      <c r="A592" s="22"/>
      <c r="B592" s="23"/>
      <c r="C592" s="23"/>
      <c r="D592" s="2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x14ac:dyDescent="0.2">
      <c r="A593" s="22"/>
      <c r="B593" s="23"/>
      <c r="C593" s="23"/>
      <c r="D593" s="2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x14ac:dyDescent="0.2">
      <c r="A594" s="22"/>
      <c r="B594" s="23"/>
      <c r="C594" s="23"/>
      <c r="D594" s="2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x14ac:dyDescent="0.2">
      <c r="A595" s="22"/>
      <c r="B595" s="23"/>
      <c r="C595" s="23"/>
      <c r="D595" s="2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x14ac:dyDescent="0.2">
      <c r="A596" s="22"/>
      <c r="B596" s="23"/>
      <c r="C596" s="23"/>
      <c r="D596" s="2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x14ac:dyDescent="0.2">
      <c r="A597" s="22"/>
      <c r="B597" s="23"/>
      <c r="C597" s="23"/>
      <c r="D597" s="2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x14ac:dyDescent="0.2">
      <c r="A598" s="22"/>
      <c r="B598" s="23"/>
      <c r="C598" s="23"/>
      <c r="D598" s="2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x14ac:dyDescent="0.2">
      <c r="A599" s="22"/>
      <c r="B599" s="23"/>
      <c r="C599" s="23"/>
      <c r="D599" s="2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x14ac:dyDescent="0.2">
      <c r="A600" s="22"/>
      <c r="B600" s="23"/>
      <c r="C600" s="23"/>
      <c r="D600" s="2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x14ac:dyDescent="0.2">
      <c r="A601" s="22"/>
      <c r="B601" s="23"/>
      <c r="C601" s="23"/>
      <c r="D601" s="2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x14ac:dyDescent="0.2">
      <c r="A602" s="22"/>
      <c r="B602" s="23"/>
      <c r="C602" s="23"/>
      <c r="D602" s="2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x14ac:dyDescent="0.2">
      <c r="A603" s="22"/>
      <c r="B603" s="23"/>
      <c r="C603" s="23"/>
      <c r="D603" s="2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x14ac:dyDescent="0.2">
      <c r="A604" s="22"/>
      <c r="B604" s="23"/>
      <c r="C604" s="23"/>
      <c r="D604" s="2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x14ac:dyDescent="0.2">
      <c r="A605" s="22"/>
      <c r="B605" s="23"/>
      <c r="C605" s="23"/>
      <c r="D605" s="2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x14ac:dyDescent="0.2">
      <c r="A606" s="22"/>
      <c r="B606" s="23"/>
      <c r="C606" s="23"/>
      <c r="D606" s="2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x14ac:dyDescent="0.2">
      <c r="A607" s="22"/>
      <c r="B607" s="23"/>
      <c r="C607" s="23"/>
      <c r="D607" s="2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x14ac:dyDescent="0.2">
      <c r="A608" s="22"/>
      <c r="B608" s="23"/>
      <c r="C608" s="23"/>
      <c r="D608" s="2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x14ac:dyDescent="0.2">
      <c r="A609" s="22"/>
      <c r="B609" s="23"/>
      <c r="C609" s="23"/>
      <c r="D609" s="2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x14ac:dyDescent="0.2">
      <c r="A610" s="22"/>
      <c r="B610" s="23"/>
      <c r="C610" s="23"/>
      <c r="D610" s="2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x14ac:dyDescent="0.2">
      <c r="A611" s="22"/>
      <c r="B611" s="23"/>
      <c r="C611" s="23"/>
      <c r="D611" s="2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x14ac:dyDescent="0.2">
      <c r="A612" s="22"/>
      <c r="B612" s="23"/>
      <c r="C612" s="23"/>
      <c r="D612" s="2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x14ac:dyDescent="0.2">
      <c r="A613" s="22"/>
      <c r="B613" s="23"/>
      <c r="C613" s="23"/>
      <c r="D613" s="2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x14ac:dyDescent="0.2">
      <c r="A614" s="22"/>
      <c r="B614" s="23"/>
      <c r="C614" s="23"/>
      <c r="D614" s="2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x14ac:dyDescent="0.2">
      <c r="A615" s="22"/>
      <c r="B615" s="23"/>
      <c r="C615" s="23"/>
      <c r="D615" s="2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x14ac:dyDescent="0.2">
      <c r="A616" s="22"/>
      <c r="B616" s="23"/>
      <c r="C616" s="23"/>
      <c r="D616" s="2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x14ac:dyDescent="0.2">
      <c r="A617" s="22"/>
      <c r="B617" s="23"/>
      <c r="C617" s="23"/>
      <c r="D617" s="2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x14ac:dyDescent="0.2">
      <c r="A618" s="22"/>
      <c r="B618" s="23"/>
      <c r="C618" s="23"/>
      <c r="D618" s="2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x14ac:dyDescent="0.2">
      <c r="A619" s="22"/>
      <c r="B619" s="23"/>
      <c r="C619" s="23"/>
      <c r="D619" s="2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x14ac:dyDescent="0.2">
      <c r="A620" s="22"/>
      <c r="B620" s="23"/>
      <c r="C620" s="23"/>
      <c r="D620" s="2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x14ac:dyDescent="0.2">
      <c r="A621" s="22"/>
      <c r="B621" s="23"/>
      <c r="C621" s="23"/>
      <c r="D621" s="2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x14ac:dyDescent="0.2">
      <c r="A622" s="22"/>
      <c r="B622" s="23"/>
      <c r="C622" s="23"/>
      <c r="D622" s="2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x14ac:dyDescent="0.2">
      <c r="A623" s="22"/>
      <c r="B623" s="23"/>
      <c r="C623" s="23"/>
      <c r="D623" s="2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x14ac:dyDescent="0.2">
      <c r="A624" s="22"/>
      <c r="B624" s="23"/>
      <c r="C624" s="23"/>
      <c r="D624" s="2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x14ac:dyDescent="0.2">
      <c r="A625" s="22"/>
      <c r="B625" s="23"/>
      <c r="C625" s="23"/>
      <c r="D625" s="2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x14ac:dyDescent="0.2">
      <c r="A626" s="22"/>
      <c r="B626" s="23"/>
      <c r="C626" s="23"/>
      <c r="D626" s="2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x14ac:dyDescent="0.2">
      <c r="A627" s="22"/>
      <c r="B627" s="23"/>
      <c r="C627" s="23"/>
      <c r="D627" s="2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x14ac:dyDescent="0.2">
      <c r="A628" s="22"/>
      <c r="B628" s="23"/>
      <c r="C628" s="23"/>
      <c r="D628" s="2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x14ac:dyDescent="0.2">
      <c r="A629" s="22"/>
      <c r="B629" s="23"/>
      <c r="C629" s="23"/>
      <c r="D629" s="2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x14ac:dyDescent="0.2">
      <c r="A630" s="22"/>
      <c r="B630" s="23"/>
      <c r="C630" s="23"/>
      <c r="D630" s="2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x14ac:dyDescent="0.2">
      <c r="A631" s="22"/>
      <c r="B631" s="23"/>
      <c r="C631" s="23"/>
      <c r="D631" s="2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x14ac:dyDescent="0.2">
      <c r="A632" s="22"/>
      <c r="B632" s="23"/>
      <c r="C632" s="23"/>
      <c r="D632" s="2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x14ac:dyDescent="0.2">
      <c r="A633" s="22"/>
      <c r="B633" s="23"/>
      <c r="C633" s="23"/>
      <c r="D633" s="2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x14ac:dyDescent="0.2">
      <c r="A634" s="22"/>
      <c r="B634" s="23"/>
      <c r="C634" s="23"/>
      <c r="D634" s="2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x14ac:dyDescent="0.2">
      <c r="A635" s="22"/>
      <c r="B635" s="23"/>
      <c r="C635" s="23"/>
      <c r="D635" s="2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x14ac:dyDescent="0.2">
      <c r="A636" s="22"/>
      <c r="B636" s="23"/>
      <c r="C636" s="23"/>
      <c r="D636" s="2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x14ac:dyDescent="0.2">
      <c r="A637" s="22"/>
      <c r="B637" s="23"/>
      <c r="C637" s="23"/>
      <c r="D637" s="2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x14ac:dyDescent="0.2">
      <c r="A638" s="22"/>
      <c r="B638" s="23"/>
      <c r="C638" s="23"/>
      <c r="D638" s="2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x14ac:dyDescent="0.2">
      <c r="A639" s="22"/>
      <c r="B639" s="23"/>
      <c r="C639" s="23"/>
      <c r="D639" s="2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x14ac:dyDescent="0.2">
      <c r="A640" s="22"/>
      <c r="B640" s="23"/>
      <c r="C640" s="23"/>
      <c r="D640" s="2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x14ac:dyDescent="0.2">
      <c r="A641" s="22"/>
      <c r="B641" s="23"/>
      <c r="C641" s="23"/>
      <c r="D641" s="2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x14ac:dyDescent="0.2">
      <c r="A642" s="22"/>
      <c r="B642" s="23"/>
      <c r="C642" s="23"/>
      <c r="D642" s="2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x14ac:dyDescent="0.2">
      <c r="A643" s="22"/>
      <c r="B643" s="23"/>
      <c r="C643" s="23"/>
      <c r="D643" s="2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x14ac:dyDescent="0.2">
      <c r="A644" s="22"/>
      <c r="B644" s="23"/>
      <c r="C644" s="23"/>
      <c r="D644" s="2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x14ac:dyDescent="0.2">
      <c r="A645" s="22"/>
      <c r="B645" s="23"/>
      <c r="C645" s="23"/>
      <c r="D645" s="2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x14ac:dyDescent="0.2">
      <c r="A646" s="22"/>
      <c r="B646" s="23"/>
      <c r="C646" s="23"/>
      <c r="D646" s="2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x14ac:dyDescent="0.2">
      <c r="A647" s="22"/>
      <c r="B647" s="23"/>
      <c r="C647" s="23"/>
      <c r="D647" s="2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x14ac:dyDescent="0.2">
      <c r="A648" s="22"/>
      <c r="B648" s="23"/>
      <c r="C648" s="23"/>
      <c r="D648" s="2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x14ac:dyDescent="0.2">
      <c r="A649" s="22"/>
      <c r="B649" s="23"/>
      <c r="C649" s="23"/>
      <c r="D649" s="2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x14ac:dyDescent="0.2">
      <c r="A650" s="22"/>
      <c r="B650" s="23"/>
      <c r="C650" s="23"/>
      <c r="D650" s="2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x14ac:dyDescent="0.2">
      <c r="A651" s="22"/>
      <c r="B651" s="23"/>
      <c r="C651" s="23"/>
      <c r="D651" s="2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x14ac:dyDescent="0.2">
      <c r="A652" s="22"/>
      <c r="B652" s="23"/>
      <c r="C652" s="23"/>
      <c r="D652" s="2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x14ac:dyDescent="0.2">
      <c r="A653" s="22"/>
      <c r="B653" s="23"/>
      <c r="C653" s="23"/>
      <c r="D653" s="2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x14ac:dyDescent="0.2">
      <c r="A654" s="22"/>
      <c r="B654" s="23"/>
      <c r="C654" s="23"/>
      <c r="D654" s="2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x14ac:dyDescent="0.2">
      <c r="A655" s="22"/>
      <c r="B655" s="23"/>
      <c r="C655" s="23"/>
      <c r="D655" s="2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x14ac:dyDescent="0.2">
      <c r="A656" s="22"/>
      <c r="B656" s="23"/>
      <c r="C656" s="23"/>
      <c r="D656" s="2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x14ac:dyDescent="0.2">
      <c r="A657" s="22"/>
      <c r="B657" s="23"/>
      <c r="C657" s="23"/>
      <c r="D657" s="2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x14ac:dyDescent="0.2">
      <c r="A658" s="22"/>
      <c r="B658" s="23"/>
      <c r="C658" s="23"/>
      <c r="D658" s="2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x14ac:dyDescent="0.2">
      <c r="A659" s="22"/>
      <c r="B659" s="23"/>
      <c r="C659" s="23"/>
      <c r="D659" s="2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x14ac:dyDescent="0.2">
      <c r="A660" s="22"/>
      <c r="B660" s="23"/>
      <c r="C660" s="23"/>
      <c r="D660" s="2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x14ac:dyDescent="0.2">
      <c r="A661" s="22"/>
      <c r="B661" s="23"/>
      <c r="C661" s="23"/>
      <c r="D661" s="2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x14ac:dyDescent="0.2">
      <c r="A662" s="22"/>
      <c r="B662" s="23"/>
      <c r="C662" s="23"/>
      <c r="D662" s="2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x14ac:dyDescent="0.2">
      <c r="A663" s="22"/>
      <c r="B663" s="23"/>
      <c r="C663" s="23"/>
      <c r="D663" s="2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x14ac:dyDescent="0.2">
      <c r="A664" s="22"/>
      <c r="B664" s="23"/>
      <c r="C664" s="23"/>
      <c r="D664" s="2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x14ac:dyDescent="0.2">
      <c r="A665" s="22"/>
      <c r="B665" s="23"/>
      <c r="C665" s="23"/>
      <c r="D665" s="2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x14ac:dyDescent="0.2">
      <c r="A666" s="22"/>
      <c r="B666" s="23"/>
      <c r="C666" s="23"/>
      <c r="D666" s="2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x14ac:dyDescent="0.2">
      <c r="A667" s="22"/>
      <c r="B667" s="23"/>
      <c r="C667" s="23"/>
      <c r="D667" s="2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x14ac:dyDescent="0.2">
      <c r="A668" s="22"/>
      <c r="B668" s="23"/>
      <c r="C668" s="23"/>
      <c r="D668" s="2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x14ac:dyDescent="0.2">
      <c r="A669" s="22"/>
      <c r="B669" s="23"/>
      <c r="C669" s="23"/>
      <c r="D669" s="2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x14ac:dyDescent="0.2">
      <c r="A670" s="22"/>
      <c r="B670" s="23"/>
      <c r="C670" s="23"/>
      <c r="D670" s="2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x14ac:dyDescent="0.2">
      <c r="A671" s="22"/>
      <c r="B671" s="23"/>
      <c r="C671" s="23"/>
      <c r="D671" s="2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x14ac:dyDescent="0.2">
      <c r="A672" s="22"/>
      <c r="B672" s="23"/>
      <c r="C672" s="23"/>
      <c r="D672" s="2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x14ac:dyDescent="0.2">
      <c r="A673" s="22"/>
      <c r="B673" s="23"/>
      <c r="C673" s="23"/>
      <c r="D673" s="2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x14ac:dyDescent="0.2">
      <c r="A674" s="22"/>
      <c r="B674" s="23"/>
      <c r="C674" s="23"/>
      <c r="D674" s="2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x14ac:dyDescent="0.2">
      <c r="A675" s="22"/>
      <c r="B675" s="23"/>
      <c r="C675" s="23"/>
      <c r="D675" s="2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x14ac:dyDescent="0.2">
      <c r="A676" s="22"/>
      <c r="B676" s="23"/>
      <c r="C676" s="23"/>
      <c r="D676" s="2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x14ac:dyDescent="0.2">
      <c r="A677" s="22"/>
      <c r="B677" s="23"/>
      <c r="C677" s="23"/>
      <c r="D677" s="2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x14ac:dyDescent="0.2">
      <c r="A678" s="22"/>
      <c r="B678" s="23"/>
      <c r="C678" s="23"/>
      <c r="D678" s="2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x14ac:dyDescent="0.2">
      <c r="A679" s="22"/>
      <c r="B679" s="23"/>
      <c r="C679" s="23"/>
      <c r="D679" s="2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x14ac:dyDescent="0.2">
      <c r="A680" s="22"/>
      <c r="B680" s="23"/>
      <c r="C680" s="23"/>
      <c r="D680" s="2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x14ac:dyDescent="0.2">
      <c r="A681" s="22"/>
      <c r="B681" s="23"/>
      <c r="C681" s="23"/>
      <c r="D681" s="2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x14ac:dyDescent="0.2">
      <c r="A682" s="22"/>
      <c r="B682" s="23"/>
      <c r="C682" s="23"/>
      <c r="D682" s="2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x14ac:dyDescent="0.2">
      <c r="A683" s="22"/>
      <c r="B683" s="23"/>
      <c r="C683" s="23"/>
      <c r="D683" s="2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x14ac:dyDescent="0.2">
      <c r="A684" s="22"/>
      <c r="B684" s="23"/>
      <c r="C684" s="23"/>
      <c r="D684" s="2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x14ac:dyDescent="0.2">
      <c r="A685" s="22"/>
      <c r="B685" s="23"/>
      <c r="C685" s="23"/>
      <c r="D685" s="2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x14ac:dyDescent="0.2">
      <c r="A686" s="22"/>
      <c r="B686" s="23"/>
      <c r="C686" s="23"/>
      <c r="D686" s="2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x14ac:dyDescent="0.2">
      <c r="A687" s="22"/>
      <c r="B687" s="23"/>
      <c r="C687" s="23"/>
      <c r="D687" s="2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x14ac:dyDescent="0.2">
      <c r="A688" s="22"/>
      <c r="B688" s="23"/>
      <c r="C688" s="23"/>
      <c r="D688" s="2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x14ac:dyDescent="0.2">
      <c r="A689" s="22"/>
      <c r="B689" s="23"/>
      <c r="C689" s="23"/>
      <c r="D689" s="2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x14ac:dyDescent="0.2">
      <c r="A690" s="22"/>
      <c r="B690" s="23"/>
      <c r="C690" s="23"/>
      <c r="D690" s="2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x14ac:dyDescent="0.2">
      <c r="A691" s="22"/>
      <c r="B691" s="23"/>
      <c r="C691" s="23"/>
      <c r="D691" s="2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x14ac:dyDescent="0.2">
      <c r="A692" s="22"/>
      <c r="B692" s="23"/>
      <c r="C692" s="23"/>
      <c r="D692" s="2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x14ac:dyDescent="0.2">
      <c r="A693" s="22"/>
      <c r="B693" s="23"/>
      <c r="C693" s="23"/>
      <c r="D693" s="2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x14ac:dyDescent="0.2">
      <c r="A694" s="22"/>
      <c r="B694" s="23"/>
      <c r="C694" s="23"/>
      <c r="D694" s="2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x14ac:dyDescent="0.2">
      <c r="A695" s="22"/>
      <c r="B695" s="23"/>
      <c r="C695" s="23"/>
      <c r="D695" s="2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x14ac:dyDescent="0.2">
      <c r="A696" s="22"/>
      <c r="B696" s="23"/>
      <c r="C696" s="23"/>
      <c r="D696" s="2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x14ac:dyDescent="0.2">
      <c r="A697" s="22"/>
      <c r="B697" s="23"/>
      <c r="C697" s="23"/>
      <c r="D697" s="2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x14ac:dyDescent="0.2">
      <c r="A698" s="22"/>
      <c r="B698" s="23"/>
      <c r="C698" s="23"/>
      <c r="D698" s="2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x14ac:dyDescent="0.2">
      <c r="A699" s="22"/>
      <c r="B699" s="23"/>
      <c r="C699" s="23"/>
      <c r="D699" s="2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x14ac:dyDescent="0.2">
      <c r="A700" s="22"/>
      <c r="B700" s="23"/>
      <c r="C700" s="23"/>
      <c r="D700" s="2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x14ac:dyDescent="0.2">
      <c r="A701" s="22"/>
      <c r="B701" s="23"/>
      <c r="C701" s="23"/>
      <c r="D701" s="2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x14ac:dyDescent="0.2">
      <c r="A702" s="22"/>
      <c r="B702" s="23"/>
      <c r="C702" s="23"/>
      <c r="D702" s="2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x14ac:dyDescent="0.2">
      <c r="A703" s="22"/>
      <c r="B703" s="23"/>
      <c r="C703" s="23"/>
      <c r="D703" s="2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x14ac:dyDescent="0.2">
      <c r="A704" s="22"/>
      <c r="B704" s="23"/>
      <c r="C704" s="23"/>
      <c r="D704" s="2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x14ac:dyDescent="0.2">
      <c r="A705" s="22"/>
      <c r="B705" s="23"/>
      <c r="C705" s="23"/>
      <c r="D705" s="2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x14ac:dyDescent="0.2">
      <c r="A706" s="22"/>
      <c r="B706" s="23"/>
      <c r="C706" s="23"/>
      <c r="D706" s="2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x14ac:dyDescent="0.2">
      <c r="A707" s="22"/>
      <c r="B707" s="23"/>
      <c r="C707" s="23"/>
      <c r="D707" s="2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x14ac:dyDescent="0.2">
      <c r="A708" s="22"/>
      <c r="B708" s="23"/>
      <c r="C708" s="23"/>
      <c r="D708" s="2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x14ac:dyDescent="0.2">
      <c r="A709" s="22"/>
      <c r="B709" s="23"/>
      <c r="C709" s="23"/>
      <c r="D709" s="2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x14ac:dyDescent="0.2">
      <c r="A710" s="22"/>
      <c r="B710" s="23"/>
      <c r="C710" s="23"/>
      <c r="D710" s="2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x14ac:dyDescent="0.2">
      <c r="A711" s="22"/>
      <c r="B711" s="23"/>
      <c r="C711" s="23"/>
      <c r="D711" s="2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x14ac:dyDescent="0.2">
      <c r="A712" s="22"/>
      <c r="B712" s="23"/>
      <c r="C712" s="23"/>
      <c r="D712" s="2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x14ac:dyDescent="0.2">
      <c r="A713" s="22"/>
      <c r="B713" s="23"/>
      <c r="C713" s="23"/>
      <c r="D713" s="2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x14ac:dyDescent="0.2">
      <c r="A714" s="22"/>
      <c r="B714" s="23"/>
      <c r="C714" s="23"/>
      <c r="D714" s="2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x14ac:dyDescent="0.2">
      <c r="A715" s="22"/>
      <c r="B715" s="23"/>
      <c r="C715" s="23"/>
      <c r="D715" s="2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x14ac:dyDescent="0.2">
      <c r="A716" s="22"/>
      <c r="B716" s="23"/>
      <c r="C716" s="23"/>
      <c r="D716" s="2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x14ac:dyDescent="0.2">
      <c r="A717" s="22"/>
      <c r="B717" s="23"/>
      <c r="C717" s="23"/>
      <c r="D717" s="2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x14ac:dyDescent="0.2">
      <c r="A718" s="22"/>
      <c r="B718" s="23"/>
      <c r="C718" s="23"/>
      <c r="D718" s="2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x14ac:dyDescent="0.2">
      <c r="A719" s="22"/>
      <c r="B719" s="23"/>
      <c r="C719" s="23"/>
      <c r="D719" s="2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x14ac:dyDescent="0.2">
      <c r="A720" s="22"/>
      <c r="B720" s="23"/>
      <c r="C720" s="23"/>
      <c r="D720" s="2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x14ac:dyDescent="0.2">
      <c r="A721" s="22"/>
      <c r="B721" s="23"/>
      <c r="C721" s="23"/>
      <c r="D721" s="2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x14ac:dyDescent="0.2">
      <c r="A722" s="22"/>
      <c r="B722" s="23"/>
      <c r="C722" s="23"/>
      <c r="D722" s="2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x14ac:dyDescent="0.2">
      <c r="A723" s="22"/>
      <c r="B723" s="23"/>
      <c r="C723" s="23"/>
      <c r="D723" s="2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x14ac:dyDescent="0.2">
      <c r="A724" s="22"/>
      <c r="B724" s="23"/>
      <c r="C724" s="23"/>
      <c r="D724" s="2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x14ac:dyDescent="0.2">
      <c r="A725" s="22"/>
      <c r="B725" s="23"/>
      <c r="C725" s="23"/>
      <c r="D725" s="2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x14ac:dyDescent="0.2">
      <c r="A726" s="22"/>
      <c r="B726" s="23"/>
      <c r="C726" s="23"/>
      <c r="D726" s="2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x14ac:dyDescent="0.2">
      <c r="A727" s="22"/>
      <c r="B727" s="23"/>
      <c r="C727" s="23"/>
      <c r="D727" s="2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x14ac:dyDescent="0.2">
      <c r="A728" s="22"/>
      <c r="B728" s="23"/>
      <c r="C728" s="23"/>
      <c r="D728" s="2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x14ac:dyDescent="0.2">
      <c r="A729" s="22"/>
      <c r="B729" s="23"/>
      <c r="C729" s="23"/>
      <c r="D729" s="2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x14ac:dyDescent="0.2">
      <c r="A730" s="22"/>
      <c r="B730" s="23"/>
      <c r="C730" s="23"/>
      <c r="D730" s="2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x14ac:dyDescent="0.2">
      <c r="A731" s="22"/>
      <c r="B731" s="23"/>
      <c r="C731" s="23"/>
      <c r="D731" s="2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x14ac:dyDescent="0.2">
      <c r="A732" s="22"/>
      <c r="B732" s="23"/>
      <c r="C732" s="23"/>
      <c r="D732" s="2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x14ac:dyDescent="0.2">
      <c r="A733" s="22"/>
      <c r="B733" s="23"/>
      <c r="C733" s="23"/>
      <c r="D733" s="2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x14ac:dyDescent="0.2">
      <c r="A734" s="22"/>
      <c r="B734" s="23"/>
      <c r="C734" s="23"/>
      <c r="D734" s="2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x14ac:dyDescent="0.2">
      <c r="A735" s="22"/>
      <c r="B735" s="23"/>
      <c r="C735" s="23"/>
      <c r="D735" s="2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x14ac:dyDescent="0.2">
      <c r="A736" s="22"/>
      <c r="B736" s="23"/>
      <c r="C736" s="23"/>
      <c r="D736" s="2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x14ac:dyDescent="0.2">
      <c r="A737" s="22"/>
      <c r="B737" s="23"/>
      <c r="C737" s="23"/>
      <c r="D737" s="2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x14ac:dyDescent="0.2">
      <c r="A738" s="22"/>
      <c r="B738" s="23"/>
      <c r="C738" s="23"/>
      <c r="D738" s="2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x14ac:dyDescent="0.2">
      <c r="A739" s="22"/>
      <c r="B739" s="23"/>
      <c r="C739" s="23"/>
      <c r="D739" s="2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x14ac:dyDescent="0.2">
      <c r="A740" s="22"/>
      <c r="B740" s="23"/>
      <c r="C740" s="23"/>
      <c r="D740" s="2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x14ac:dyDescent="0.2">
      <c r="A741" s="22"/>
      <c r="B741" s="23"/>
      <c r="C741" s="23"/>
      <c r="D741" s="2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x14ac:dyDescent="0.2">
      <c r="A742" s="22"/>
      <c r="B742" s="23"/>
      <c r="C742" s="23"/>
      <c r="D742" s="2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x14ac:dyDescent="0.2">
      <c r="A743" s="22"/>
      <c r="B743" s="23"/>
      <c r="C743" s="23"/>
      <c r="D743" s="2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x14ac:dyDescent="0.2">
      <c r="A744" s="22"/>
      <c r="B744" s="23"/>
      <c r="C744" s="23"/>
      <c r="D744" s="2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x14ac:dyDescent="0.2">
      <c r="A745" s="22"/>
      <c r="B745" s="23"/>
      <c r="C745" s="23"/>
      <c r="D745" s="2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x14ac:dyDescent="0.2">
      <c r="A746" s="22"/>
      <c r="B746" s="23"/>
      <c r="C746" s="23"/>
      <c r="D746" s="2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x14ac:dyDescent="0.2">
      <c r="A747" s="22"/>
      <c r="B747" s="23"/>
      <c r="C747" s="23"/>
      <c r="D747" s="2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x14ac:dyDescent="0.2">
      <c r="A748" s="22"/>
      <c r="B748" s="23"/>
      <c r="C748" s="23"/>
      <c r="D748" s="2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x14ac:dyDescent="0.2">
      <c r="A749" s="22"/>
      <c r="B749" s="23"/>
      <c r="C749" s="23"/>
      <c r="D749" s="2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x14ac:dyDescent="0.2">
      <c r="A750" s="22"/>
      <c r="B750" s="23"/>
      <c r="C750" s="23"/>
      <c r="D750" s="2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x14ac:dyDescent="0.2">
      <c r="A751" s="22"/>
      <c r="B751" s="23"/>
      <c r="C751" s="23"/>
      <c r="D751" s="2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x14ac:dyDescent="0.2">
      <c r="A752" s="22"/>
      <c r="B752" s="23"/>
      <c r="C752" s="23"/>
      <c r="D752" s="2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x14ac:dyDescent="0.2">
      <c r="A753" s="22"/>
      <c r="B753" s="23"/>
      <c r="C753" s="23"/>
      <c r="D753" s="2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x14ac:dyDescent="0.2">
      <c r="A754" s="22"/>
      <c r="B754" s="23"/>
      <c r="C754" s="23"/>
      <c r="D754" s="2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x14ac:dyDescent="0.2">
      <c r="A755" s="22"/>
      <c r="B755" s="23"/>
      <c r="C755" s="23"/>
      <c r="D755" s="2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x14ac:dyDescent="0.2">
      <c r="A756" s="22"/>
      <c r="B756" s="23"/>
      <c r="C756" s="23"/>
      <c r="D756" s="2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x14ac:dyDescent="0.2">
      <c r="A757" s="22"/>
      <c r="B757" s="23"/>
      <c r="C757" s="23"/>
      <c r="D757" s="2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x14ac:dyDescent="0.2">
      <c r="A758" s="22"/>
      <c r="B758" s="23"/>
      <c r="C758" s="23"/>
      <c r="D758" s="2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x14ac:dyDescent="0.2">
      <c r="A759" s="22"/>
      <c r="B759" s="23"/>
      <c r="C759" s="23"/>
      <c r="D759" s="2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x14ac:dyDescent="0.2">
      <c r="A760" s="22"/>
      <c r="B760" s="23"/>
      <c r="C760" s="23"/>
      <c r="D760" s="2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x14ac:dyDescent="0.2">
      <c r="A761" s="22"/>
      <c r="B761" s="23"/>
      <c r="C761" s="23"/>
      <c r="D761" s="2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x14ac:dyDescent="0.2">
      <c r="A762" s="22"/>
      <c r="B762" s="23"/>
      <c r="C762" s="23"/>
      <c r="D762" s="2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x14ac:dyDescent="0.2">
      <c r="A763" s="22"/>
      <c r="B763" s="23"/>
      <c r="C763" s="23"/>
      <c r="D763" s="2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x14ac:dyDescent="0.2">
      <c r="A764" s="22"/>
      <c r="B764" s="23"/>
      <c r="C764" s="23"/>
      <c r="D764" s="2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x14ac:dyDescent="0.2">
      <c r="A765" s="22"/>
      <c r="B765" s="23"/>
      <c r="C765" s="23"/>
      <c r="D765" s="2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x14ac:dyDescent="0.2">
      <c r="A766" s="22"/>
      <c r="B766" s="23"/>
      <c r="C766" s="23"/>
      <c r="D766" s="2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x14ac:dyDescent="0.2">
      <c r="A767" s="22"/>
      <c r="B767" s="23"/>
      <c r="C767" s="23"/>
      <c r="D767" s="2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x14ac:dyDescent="0.2">
      <c r="A768" s="22"/>
      <c r="B768" s="23"/>
      <c r="C768" s="23"/>
      <c r="D768" s="2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x14ac:dyDescent="0.2">
      <c r="A769" s="22"/>
      <c r="B769" s="23"/>
      <c r="C769" s="23"/>
      <c r="D769" s="2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x14ac:dyDescent="0.2">
      <c r="A770" s="22"/>
      <c r="B770" s="23"/>
      <c r="C770" s="23"/>
      <c r="D770" s="2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x14ac:dyDescent="0.2">
      <c r="A771" s="22"/>
      <c r="B771" s="23"/>
      <c r="C771" s="23"/>
      <c r="D771" s="2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x14ac:dyDescent="0.2">
      <c r="A772" s="22"/>
      <c r="B772" s="23"/>
      <c r="C772" s="23"/>
      <c r="D772" s="2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x14ac:dyDescent="0.2">
      <c r="A773" s="22"/>
      <c r="B773" s="23"/>
      <c r="C773" s="23"/>
      <c r="D773" s="2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x14ac:dyDescent="0.2">
      <c r="A774" s="22"/>
      <c r="B774" s="23"/>
      <c r="C774" s="23"/>
      <c r="D774" s="2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x14ac:dyDescent="0.2">
      <c r="A775" s="22"/>
      <c r="B775" s="23"/>
      <c r="C775" s="23"/>
      <c r="D775" s="2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x14ac:dyDescent="0.2">
      <c r="A776" s="22"/>
      <c r="B776" s="23"/>
      <c r="C776" s="23"/>
      <c r="D776" s="2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x14ac:dyDescent="0.2">
      <c r="A777" s="22"/>
      <c r="B777" s="23"/>
      <c r="C777" s="23"/>
      <c r="D777" s="2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x14ac:dyDescent="0.2">
      <c r="A778" s="22"/>
      <c r="B778" s="23"/>
      <c r="C778" s="23"/>
      <c r="D778" s="2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x14ac:dyDescent="0.2">
      <c r="A779" s="22"/>
      <c r="B779" s="23"/>
      <c r="C779" s="23"/>
      <c r="D779" s="2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x14ac:dyDescent="0.2">
      <c r="A780" s="22"/>
      <c r="B780" s="23"/>
      <c r="C780" s="23"/>
      <c r="D780" s="2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x14ac:dyDescent="0.2">
      <c r="A781" s="22"/>
      <c r="B781" s="23"/>
      <c r="C781" s="23"/>
      <c r="D781" s="2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x14ac:dyDescent="0.2">
      <c r="A782" s="22"/>
      <c r="B782" s="23"/>
      <c r="C782" s="23"/>
      <c r="D782" s="2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x14ac:dyDescent="0.2">
      <c r="A783" s="22"/>
      <c r="B783" s="23"/>
      <c r="C783" s="23"/>
      <c r="D783" s="2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x14ac:dyDescent="0.2">
      <c r="A784" s="22"/>
      <c r="B784" s="23"/>
      <c r="C784" s="23"/>
      <c r="D784" s="2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x14ac:dyDescent="0.2">
      <c r="A785" s="22"/>
      <c r="B785" s="23"/>
      <c r="C785" s="23"/>
      <c r="D785" s="2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x14ac:dyDescent="0.2">
      <c r="A786" s="22"/>
      <c r="B786" s="23"/>
      <c r="C786" s="23"/>
      <c r="D786" s="2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x14ac:dyDescent="0.2">
      <c r="A787" s="22"/>
      <c r="B787" s="23"/>
      <c r="C787" s="23"/>
      <c r="D787" s="2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x14ac:dyDescent="0.2">
      <c r="A788" s="22"/>
      <c r="B788" s="23"/>
      <c r="C788" s="23"/>
      <c r="D788" s="2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x14ac:dyDescent="0.2">
      <c r="A789" s="22"/>
      <c r="B789" s="23"/>
      <c r="C789" s="23"/>
      <c r="D789" s="2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x14ac:dyDescent="0.2">
      <c r="A790" s="22"/>
      <c r="B790" s="23"/>
      <c r="C790" s="23"/>
      <c r="D790" s="2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x14ac:dyDescent="0.2">
      <c r="A791" s="22"/>
      <c r="B791" s="23"/>
      <c r="C791" s="23"/>
      <c r="D791" s="2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x14ac:dyDescent="0.2">
      <c r="A792" s="22"/>
      <c r="B792" s="23"/>
      <c r="C792" s="23"/>
      <c r="D792" s="2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x14ac:dyDescent="0.2">
      <c r="A793" s="22"/>
      <c r="B793" s="23"/>
      <c r="C793" s="23"/>
      <c r="D793" s="2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x14ac:dyDescent="0.2">
      <c r="A794" s="22"/>
      <c r="B794" s="23"/>
      <c r="C794" s="23"/>
      <c r="D794" s="2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x14ac:dyDescent="0.2">
      <c r="A795" s="22"/>
      <c r="B795" s="23"/>
      <c r="C795" s="23"/>
      <c r="D795" s="2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x14ac:dyDescent="0.2">
      <c r="A796" s="22"/>
      <c r="B796" s="23"/>
      <c r="C796" s="23"/>
      <c r="D796" s="2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x14ac:dyDescent="0.2">
      <c r="A797" s="22"/>
      <c r="B797" s="23"/>
      <c r="C797" s="23"/>
      <c r="D797" s="2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x14ac:dyDescent="0.2">
      <c r="A798" s="22"/>
      <c r="B798" s="23"/>
      <c r="C798" s="23"/>
      <c r="D798" s="2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x14ac:dyDescent="0.2">
      <c r="A799" s="22"/>
      <c r="B799" s="23"/>
      <c r="C799" s="23"/>
      <c r="D799" s="2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x14ac:dyDescent="0.2">
      <c r="A800" s="22"/>
      <c r="B800" s="23"/>
      <c r="C800" s="23"/>
      <c r="D800" s="2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x14ac:dyDescent="0.2">
      <c r="A801" s="22"/>
      <c r="B801" s="23"/>
      <c r="C801" s="23"/>
      <c r="D801" s="2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x14ac:dyDescent="0.2">
      <c r="A802" s="22"/>
      <c r="B802" s="23"/>
      <c r="C802" s="23"/>
      <c r="D802" s="2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x14ac:dyDescent="0.2">
      <c r="A803" s="22"/>
      <c r="B803" s="23"/>
      <c r="C803" s="23"/>
      <c r="D803" s="2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x14ac:dyDescent="0.2">
      <c r="A804" s="22"/>
      <c r="B804" s="23"/>
      <c r="C804" s="23"/>
      <c r="D804" s="2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x14ac:dyDescent="0.2">
      <c r="A805" s="22"/>
      <c r="B805" s="23"/>
      <c r="C805" s="23"/>
      <c r="D805" s="2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x14ac:dyDescent="0.2">
      <c r="A806" s="22"/>
      <c r="B806" s="23"/>
      <c r="C806" s="23"/>
      <c r="D806" s="2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x14ac:dyDescent="0.2">
      <c r="A807" s="22"/>
      <c r="B807" s="23"/>
      <c r="C807" s="23"/>
      <c r="D807" s="2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x14ac:dyDescent="0.2">
      <c r="A808" s="22"/>
      <c r="B808" s="23"/>
      <c r="C808" s="23"/>
      <c r="D808" s="2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x14ac:dyDescent="0.2">
      <c r="A809" s="22"/>
      <c r="B809" s="23"/>
      <c r="C809" s="23"/>
      <c r="D809" s="2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x14ac:dyDescent="0.2">
      <c r="A810" s="22"/>
      <c r="B810" s="23"/>
      <c r="C810" s="23"/>
      <c r="D810" s="2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x14ac:dyDescent="0.2">
      <c r="A811" s="22"/>
      <c r="B811" s="23"/>
      <c r="C811" s="23"/>
      <c r="D811" s="2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x14ac:dyDescent="0.2">
      <c r="A812" s="22"/>
      <c r="B812" s="23"/>
      <c r="C812" s="23"/>
      <c r="D812" s="2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x14ac:dyDescent="0.2">
      <c r="A813" s="22"/>
      <c r="B813" s="23"/>
      <c r="C813" s="23"/>
      <c r="D813" s="2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x14ac:dyDescent="0.2">
      <c r="A814" s="22"/>
      <c r="B814" s="23"/>
      <c r="C814" s="23"/>
      <c r="D814" s="2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x14ac:dyDescent="0.2">
      <c r="A815" s="22"/>
      <c r="B815" s="23"/>
      <c r="C815" s="23"/>
      <c r="D815" s="2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x14ac:dyDescent="0.2">
      <c r="A816" s="22"/>
      <c r="B816" s="23"/>
      <c r="C816" s="23"/>
      <c r="D816" s="2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x14ac:dyDescent="0.2">
      <c r="A817" s="22"/>
      <c r="B817" s="23"/>
      <c r="C817" s="23"/>
      <c r="D817" s="2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x14ac:dyDescent="0.2">
      <c r="A818" s="22"/>
      <c r="B818" s="23"/>
      <c r="C818" s="23"/>
      <c r="D818" s="2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x14ac:dyDescent="0.2">
      <c r="A819" s="22"/>
      <c r="B819" s="23"/>
      <c r="C819" s="23"/>
      <c r="D819" s="2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x14ac:dyDescent="0.2">
      <c r="A820" s="22"/>
      <c r="B820" s="23"/>
      <c r="C820" s="23"/>
      <c r="D820" s="2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x14ac:dyDescent="0.2">
      <c r="A821" s="22"/>
      <c r="B821" s="23"/>
      <c r="C821" s="23"/>
      <c r="D821" s="2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x14ac:dyDescent="0.2">
      <c r="A822" s="22"/>
      <c r="B822" s="23"/>
      <c r="C822" s="23"/>
      <c r="D822" s="2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x14ac:dyDescent="0.2">
      <c r="A823" s="22"/>
      <c r="B823" s="23"/>
      <c r="C823" s="23"/>
      <c r="D823" s="2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x14ac:dyDescent="0.2">
      <c r="A824" s="22"/>
      <c r="B824" s="23"/>
      <c r="C824" s="23"/>
      <c r="D824" s="2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x14ac:dyDescent="0.2">
      <c r="A825" s="22"/>
      <c r="B825" s="23"/>
      <c r="C825" s="23"/>
      <c r="D825" s="2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x14ac:dyDescent="0.2">
      <c r="A826" s="22"/>
      <c r="B826" s="23"/>
      <c r="C826" s="23"/>
      <c r="D826" s="2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x14ac:dyDescent="0.2">
      <c r="A827" s="22"/>
      <c r="B827" s="23"/>
      <c r="C827" s="23"/>
      <c r="D827" s="2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x14ac:dyDescent="0.2">
      <c r="A828" s="22"/>
      <c r="B828" s="23"/>
      <c r="C828" s="23"/>
      <c r="D828" s="2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x14ac:dyDescent="0.2">
      <c r="A829" s="22"/>
      <c r="B829" s="23"/>
      <c r="C829" s="23"/>
      <c r="D829" s="2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x14ac:dyDescent="0.2">
      <c r="A830" s="22"/>
      <c r="B830" s="23"/>
      <c r="C830" s="23"/>
      <c r="D830" s="2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x14ac:dyDescent="0.2">
      <c r="A831" s="22"/>
      <c r="B831" s="23"/>
      <c r="C831" s="23"/>
      <c r="D831" s="2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x14ac:dyDescent="0.2">
      <c r="A832" s="22"/>
      <c r="B832" s="23"/>
      <c r="C832" s="23"/>
      <c r="D832" s="2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x14ac:dyDescent="0.2">
      <c r="A833" s="22"/>
      <c r="B833" s="23"/>
      <c r="C833" s="23"/>
      <c r="D833" s="2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x14ac:dyDescent="0.2">
      <c r="A834" s="22"/>
      <c r="B834" s="23"/>
      <c r="C834" s="23"/>
      <c r="D834" s="2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x14ac:dyDescent="0.2">
      <c r="A835" s="22"/>
      <c r="B835" s="23"/>
      <c r="C835" s="23"/>
      <c r="D835" s="2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x14ac:dyDescent="0.2">
      <c r="A836" s="22"/>
      <c r="B836" s="23"/>
      <c r="C836" s="23"/>
      <c r="D836" s="2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x14ac:dyDescent="0.2">
      <c r="A837" s="22"/>
      <c r="B837" s="23"/>
      <c r="C837" s="23"/>
      <c r="D837" s="2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x14ac:dyDescent="0.2">
      <c r="A838" s="22"/>
      <c r="B838" s="23"/>
      <c r="C838" s="23"/>
      <c r="D838" s="2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x14ac:dyDescent="0.2">
      <c r="A839" s="22"/>
      <c r="B839" s="23"/>
      <c r="C839" s="23"/>
      <c r="D839" s="2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x14ac:dyDescent="0.2">
      <c r="A840" s="22"/>
      <c r="B840" s="23"/>
      <c r="C840" s="23"/>
      <c r="D840" s="2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x14ac:dyDescent="0.2">
      <c r="A841" s="22"/>
      <c r="B841" s="23"/>
      <c r="C841" s="23"/>
      <c r="D841" s="2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x14ac:dyDescent="0.2">
      <c r="A842" s="22"/>
      <c r="B842" s="23"/>
      <c r="C842" s="23"/>
      <c r="D842" s="2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x14ac:dyDescent="0.2">
      <c r="A843" s="22"/>
      <c r="B843" s="23"/>
      <c r="C843" s="23"/>
      <c r="D843" s="2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x14ac:dyDescent="0.2">
      <c r="A844" s="22"/>
      <c r="B844" s="23"/>
      <c r="C844" s="23"/>
      <c r="D844" s="2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x14ac:dyDescent="0.2">
      <c r="A845" s="22"/>
      <c r="B845" s="23"/>
      <c r="C845" s="23"/>
      <c r="D845" s="2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x14ac:dyDescent="0.2">
      <c r="A846" s="22"/>
      <c r="B846" s="23"/>
      <c r="C846" s="23"/>
      <c r="D846" s="2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x14ac:dyDescent="0.2">
      <c r="A847" s="22"/>
      <c r="B847" s="23"/>
      <c r="C847" s="23"/>
      <c r="D847" s="2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x14ac:dyDescent="0.2">
      <c r="A848" s="22"/>
      <c r="B848" s="23"/>
      <c r="C848" s="23"/>
      <c r="D848" s="2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x14ac:dyDescent="0.2">
      <c r="A849" s="22"/>
      <c r="B849" s="23"/>
      <c r="C849" s="23"/>
      <c r="D849" s="2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x14ac:dyDescent="0.2">
      <c r="A850" s="22"/>
      <c r="B850" s="23"/>
      <c r="C850" s="23"/>
      <c r="D850" s="2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x14ac:dyDescent="0.2">
      <c r="A851" s="22"/>
      <c r="B851" s="23"/>
      <c r="C851" s="23"/>
      <c r="D851" s="2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x14ac:dyDescent="0.2">
      <c r="A852" s="22"/>
      <c r="B852" s="23"/>
      <c r="C852" s="23"/>
      <c r="D852" s="2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x14ac:dyDescent="0.2">
      <c r="A853" s="22"/>
      <c r="B853" s="23"/>
      <c r="C853" s="23"/>
      <c r="D853" s="2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x14ac:dyDescent="0.2">
      <c r="A854" s="22"/>
      <c r="B854" s="23"/>
      <c r="C854" s="23"/>
      <c r="D854" s="2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x14ac:dyDescent="0.2">
      <c r="A855" s="22"/>
      <c r="B855" s="23"/>
      <c r="C855" s="23"/>
      <c r="D855" s="2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x14ac:dyDescent="0.2">
      <c r="A856" s="22"/>
      <c r="B856" s="23"/>
      <c r="C856" s="23"/>
      <c r="D856" s="2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x14ac:dyDescent="0.2">
      <c r="A857" s="22"/>
      <c r="B857" s="23"/>
      <c r="C857" s="23"/>
      <c r="D857" s="2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x14ac:dyDescent="0.2">
      <c r="A858" s="22"/>
      <c r="B858" s="23"/>
      <c r="C858" s="23"/>
      <c r="D858" s="2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x14ac:dyDescent="0.2">
      <c r="A859" s="22"/>
      <c r="B859" s="23"/>
      <c r="C859" s="23"/>
      <c r="D859" s="2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x14ac:dyDescent="0.2">
      <c r="A860" s="22"/>
      <c r="B860" s="23"/>
      <c r="C860" s="23"/>
      <c r="D860" s="2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x14ac:dyDescent="0.2">
      <c r="A861" s="22"/>
      <c r="B861" s="23"/>
      <c r="C861" s="23"/>
      <c r="D861" s="2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x14ac:dyDescent="0.2">
      <c r="A862" s="22"/>
      <c r="B862" s="23"/>
      <c r="C862" s="23"/>
      <c r="D862" s="2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x14ac:dyDescent="0.2">
      <c r="A863" s="22"/>
      <c r="B863" s="23"/>
      <c r="C863" s="23"/>
      <c r="D863" s="2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x14ac:dyDescent="0.2">
      <c r="A864" s="22"/>
      <c r="B864" s="23"/>
      <c r="C864" s="23"/>
      <c r="D864" s="2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x14ac:dyDescent="0.2">
      <c r="A865" s="22"/>
      <c r="B865" s="23"/>
      <c r="C865" s="23"/>
      <c r="D865" s="2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x14ac:dyDescent="0.2">
      <c r="A866" s="22"/>
      <c r="B866" s="23"/>
      <c r="C866" s="23"/>
      <c r="D866" s="2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x14ac:dyDescent="0.2">
      <c r="A867" s="22"/>
      <c r="B867" s="23"/>
      <c r="C867" s="23"/>
      <c r="D867" s="2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x14ac:dyDescent="0.2">
      <c r="A868" s="22"/>
      <c r="B868" s="23"/>
      <c r="C868" s="23"/>
      <c r="D868" s="2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x14ac:dyDescent="0.2">
      <c r="A869" s="22"/>
      <c r="B869" s="23"/>
      <c r="C869" s="23"/>
      <c r="D869" s="2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x14ac:dyDescent="0.2">
      <c r="A870" s="22"/>
      <c r="B870" s="23"/>
      <c r="C870" s="23"/>
      <c r="D870" s="2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x14ac:dyDescent="0.2">
      <c r="A871" s="22"/>
      <c r="B871" s="23"/>
      <c r="C871" s="23"/>
      <c r="D871" s="2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x14ac:dyDescent="0.2">
      <c r="A872" s="22"/>
      <c r="B872" s="23"/>
      <c r="C872" s="23"/>
      <c r="D872" s="2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x14ac:dyDescent="0.2">
      <c r="A873" s="22"/>
      <c r="B873" s="23"/>
      <c r="C873" s="23"/>
      <c r="D873" s="2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x14ac:dyDescent="0.2">
      <c r="A874" s="22"/>
      <c r="B874" s="23"/>
      <c r="C874" s="23"/>
      <c r="D874" s="2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x14ac:dyDescent="0.2">
      <c r="A875" s="22"/>
      <c r="B875" s="23"/>
      <c r="C875" s="23"/>
      <c r="D875" s="2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x14ac:dyDescent="0.2">
      <c r="A876" s="22"/>
      <c r="B876" s="23"/>
      <c r="C876" s="23"/>
      <c r="D876" s="2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x14ac:dyDescent="0.2">
      <c r="A877" s="22"/>
      <c r="B877" s="23"/>
      <c r="C877" s="23"/>
      <c r="D877" s="2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x14ac:dyDescent="0.2">
      <c r="A878" s="22"/>
      <c r="B878" s="23"/>
      <c r="C878" s="23"/>
      <c r="D878" s="2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x14ac:dyDescent="0.2">
      <c r="A879" s="22"/>
      <c r="B879" s="23"/>
      <c r="C879" s="23"/>
      <c r="D879" s="2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x14ac:dyDescent="0.2">
      <c r="A880" s="22"/>
      <c r="B880" s="23"/>
      <c r="C880" s="23"/>
      <c r="D880" s="2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x14ac:dyDescent="0.2">
      <c r="A881" s="22"/>
      <c r="B881" s="23"/>
      <c r="C881" s="23"/>
      <c r="D881" s="2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x14ac:dyDescent="0.2">
      <c r="A882" s="22"/>
      <c r="B882" s="23"/>
      <c r="C882" s="23"/>
      <c r="D882" s="2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x14ac:dyDescent="0.2">
      <c r="A883" s="22"/>
      <c r="B883" s="23"/>
      <c r="C883" s="23"/>
      <c r="D883" s="2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x14ac:dyDescent="0.2">
      <c r="A884" s="22"/>
      <c r="B884" s="23"/>
      <c r="C884" s="23"/>
      <c r="D884" s="2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x14ac:dyDescent="0.2">
      <c r="A885" s="22"/>
      <c r="B885" s="23"/>
      <c r="C885" s="23"/>
      <c r="D885" s="2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x14ac:dyDescent="0.2">
      <c r="A886" s="22"/>
      <c r="B886" s="23"/>
      <c r="C886" s="23"/>
      <c r="D886" s="2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x14ac:dyDescent="0.2">
      <c r="A887" s="22"/>
      <c r="B887" s="23"/>
      <c r="C887" s="23"/>
      <c r="D887" s="2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x14ac:dyDescent="0.2">
      <c r="A888" s="22"/>
      <c r="B888" s="23"/>
      <c r="C888" s="23"/>
      <c r="D888" s="2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x14ac:dyDescent="0.2">
      <c r="A889" s="22"/>
      <c r="B889" s="23"/>
      <c r="C889" s="23"/>
      <c r="D889" s="2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x14ac:dyDescent="0.2">
      <c r="A890" s="22"/>
      <c r="B890" s="23"/>
      <c r="C890" s="23"/>
      <c r="D890" s="2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x14ac:dyDescent="0.2">
      <c r="A891" s="22"/>
      <c r="B891" s="23"/>
      <c r="C891" s="23"/>
      <c r="D891" s="2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x14ac:dyDescent="0.2">
      <c r="A892" s="22"/>
      <c r="B892" s="23"/>
      <c r="C892" s="23"/>
      <c r="D892" s="2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x14ac:dyDescent="0.2">
      <c r="A893" s="22"/>
      <c r="B893" s="23"/>
      <c r="C893" s="23"/>
      <c r="D893" s="2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x14ac:dyDescent="0.2">
      <c r="A894" s="22"/>
      <c r="B894" s="23"/>
      <c r="C894" s="23"/>
      <c r="D894" s="2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x14ac:dyDescent="0.2">
      <c r="A895" s="22"/>
      <c r="B895" s="23"/>
      <c r="C895" s="23"/>
      <c r="D895" s="2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x14ac:dyDescent="0.2">
      <c r="A896" s="22"/>
      <c r="B896" s="23"/>
      <c r="C896" s="23"/>
      <c r="D896" s="2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x14ac:dyDescent="0.2">
      <c r="A897" s="22"/>
      <c r="B897" s="23"/>
      <c r="C897" s="23"/>
      <c r="D897" s="2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x14ac:dyDescent="0.2">
      <c r="A898" s="22"/>
      <c r="B898" s="23"/>
      <c r="C898" s="23"/>
      <c r="D898" s="2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x14ac:dyDescent="0.2">
      <c r="A899" s="22"/>
      <c r="B899" s="23"/>
      <c r="C899" s="23"/>
      <c r="D899" s="2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x14ac:dyDescent="0.2">
      <c r="A900" s="22"/>
      <c r="B900" s="23"/>
      <c r="C900" s="23"/>
      <c r="D900" s="2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x14ac:dyDescent="0.2">
      <c r="A901" s="22"/>
      <c r="B901" s="23"/>
      <c r="C901" s="23"/>
      <c r="D901" s="2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x14ac:dyDescent="0.2">
      <c r="A902" s="22"/>
      <c r="B902" s="23"/>
      <c r="C902" s="23"/>
      <c r="D902" s="2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x14ac:dyDescent="0.2">
      <c r="A903" s="22"/>
      <c r="B903" s="23"/>
      <c r="C903" s="23"/>
      <c r="D903" s="2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x14ac:dyDescent="0.2">
      <c r="A904" s="22"/>
      <c r="B904" s="23"/>
      <c r="C904" s="23"/>
      <c r="D904" s="2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x14ac:dyDescent="0.2">
      <c r="A905" s="22"/>
      <c r="B905" s="23"/>
      <c r="C905" s="23"/>
      <c r="D905" s="2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x14ac:dyDescent="0.2">
      <c r="A906" s="22"/>
      <c r="B906" s="23"/>
      <c r="C906" s="23"/>
      <c r="D906" s="2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x14ac:dyDescent="0.2">
      <c r="A907" s="22"/>
      <c r="B907" s="23"/>
      <c r="C907" s="23"/>
      <c r="D907" s="2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x14ac:dyDescent="0.2">
      <c r="A908" s="22"/>
      <c r="B908" s="23"/>
      <c r="C908" s="23"/>
      <c r="D908" s="2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x14ac:dyDescent="0.2">
      <c r="A909" s="22"/>
      <c r="B909" s="23"/>
      <c r="C909" s="23"/>
      <c r="D909" s="2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x14ac:dyDescent="0.2">
      <c r="A910" s="22"/>
      <c r="B910" s="23"/>
      <c r="C910" s="23"/>
      <c r="D910" s="2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x14ac:dyDescent="0.2">
      <c r="A911" s="22"/>
      <c r="B911" s="23"/>
      <c r="C911" s="23"/>
      <c r="D911" s="2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x14ac:dyDescent="0.2">
      <c r="A912" s="22"/>
      <c r="B912" s="23"/>
      <c r="C912" s="23"/>
      <c r="D912" s="2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x14ac:dyDescent="0.2">
      <c r="A913" s="22"/>
      <c r="B913" s="23"/>
      <c r="C913" s="23"/>
      <c r="D913" s="2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x14ac:dyDescent="0.2">
      <c r="A914" s="22"/>
      <c r="B914" s="23"/>
      <c r="C914" s="23"/>
      <c r="D914" s="2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x14ac:dyDescent="0.2">
      <c r="A915" s="22"/>
      <c r="B915" s="23"/>
      <c r="C915" s="23"/>
      <c r="D915" s="2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x14ac:dyDescent="0.2">
      <c r="A916" s="22"/>
      <c r="B916" s="23"/>
      <c r="C916" s="23"/>
      <c r="D916" s="2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x14ac:dyDescent="0.2">
      <c r="A917" s="22"/>
      <c r="B917" s="23"/>
      <c r="C917" s="23"/>
      <c r="D917" s="2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x14ac:dyDescent="0.2">
      <c r="A918" s="22"/>
      <c r="B918" s="23"/>
      <c r="C918" s="23"/>
      <c r="D918" s="2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x14ac:dyDescent="0.2">
      <c r="A919" s="22"/>
      <c r="B919" s="23"/>
      <c r="C919" s="23"/>
      <c r="D919" s="2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x14ac:dyDescent="0.2">
      <c r="A920" s="22"/>
      <c r="B920" s="23"/>
      <c r="C920" s="23"/>
      <c r="D920" s="2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x14ac:dyDescent="0.2">
      <c r="A921" s="22"/>
      <c r="B921" s="23"/>
      <c r="C921" s="23"/>
      <c r="D921" s="2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x14ac:dyDescent="0.2">
      <c r="A922" s="22"/>
      <c r="B922" s="23"/>
      <c r="C922" s="23"/>
      <c r="D922" s="2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x14ac:dyDescent="0.2">
      <c r="A923" s="22"/>
      <c r="B923" s="23"/>
      <c r="C923" s="23"/>
      <c r="D923" s="2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x14ac:dyDescent="0.2">
      <c r="A924" s="22"/>
      <c r="B924" s="23"/>
      <c r="C924" s="23"/>
      <c r="D924" s="2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x14ac:dyDescent="0.2">
      <c r="A925" s="22"/>
      <c r="B925" s="23"/>
      <c r="C925" s="23"/>
      <c r="D925" s="2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x14ac:dyDescent="0.2">
      <c r="A926" s="22"/>
      <c r="B926" s="23"/>
      <c r="C926" s="23"/>
      <c r="D926" s="2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x14ac:dyDescent="0.2">
      <c r="A927" s="22"/>
      <c r="B927" s="23"/>
      <c r="C927" s="23"/>
      <c r="D927" s="2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x14ac:dyDescent="0.2">
      <c r="A928" s="22"/>
      <c r="B928" s="23"/>
      <c r="C928" s="23"/>
      <c r="D928" s="2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x14ac:dyDescent="0.2">
      <c r="A929" s="22"/>
      <c r="B929" s="23"/>
      <c r="C929" s="23"/>
      <c r="D929" s="2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x14ac:dyDescent="0.2">
      <c r="A930" s="22"/>
      <c r="B930" s="23"/>
      <c r="C930" s="23"/>
      <c r="D930" s="2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x14ac:dyDescent="0.2">
      <c r="A931" s="22"/>
      <c r="B931" s="23"/>
      <c r="C931" s="23"/>
      <c r="D931" s="2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x14ac:dyDescent="0.2">
      <c r="A932" s="22"/>
      <c r="B932" s="23"/>
      <c r="C932" s="23"/>
      <c r="D932" s="2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x14ac:dyDescent="0.2">
      <c r="A933" s="22"/>
      <c r="B933" s="23"/>
      <c r="C933" s="23"/>
      <c r="D933" s="2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x14ac:dyDescent="0.2">
      <c r="A934" s="22"/>
      <c r="B934" s="23"/>
      <c r="C934" s="23"/>
      <c r="D934" s="2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x14ac:dyDescent="0.2">
      <c r="A935" s="22"/>
      <c r="B935" s="23"/>
      <c r="C935" s="23"/>
      <c r="D935" s="2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x14ac:dyDescent="0.2">
      <c r="A936" s="22"/>
      <c r="B936" s="23"/>
      <c r="C936" s="23"/>
      <c r="D936" s="2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x14ac:dyDescent="0.2">
      <c r="A937" s="22"/>
      <c r="B937" s="23"/>
      <c r="C937" s="23"/>
      <c r="D937" s="2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x14ac:dyDescent="0.2">
      <c r="A938" s="22"/>
      <c r="B938" s="23"/>
      <c r="C938" s="23"/>
      <c r="D938" s="2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x14ac:dyDescent="0.2">
      <c r="A939" s="22"/>
      <c r="B939" s="23"/>
      <c r="C939" s="23"/>
      <c r="D939" s="2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x14ac:dyDescent="0.2">
      <c r="A940" s="22"/>
      <c r="B940" s="23"/>
      <c r="C940" s="23"/>
      <c r="D940" s="2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x14ac:dyDescent="0.2">
      <c r="A941" s="22"/>
      <c r="B941" s="23"/>
      <c r="C941" s="23"/>
      <c r="D941" s="2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x14ac:dyDescent="0.2">
      <c r="A942" s="22"/>
      <c r="B942" s="23"/>
      <c r="C942" s="23"/>
      <c r="D942" s="2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x14ac:dyDescent="0.2">
      <c r="A943" s="22"/>
      <c r="B943" s="23"/>
      <c r="C943" s="23"/>
      <c r="D943" s="2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x14ac:dyDescent="0.2">
      <c r="A944" s="22"/>
      <c r="B944" s="23"/>
      <c r="C944" s="23"/>
      <c r="D944" s="2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x14ac:dyDescent="0.2">
      <c r="A945" s="22"/>
      <c r="B945" s="23"/>
      <c r="C945" s="23"/>
      <c r="D945" s="2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x14ac:dyDescent="0.2">
      <c r="A946" s="22"/>
      <c r="B946" s="23"/>
      <c r="C946" s="23"/>
      <c r="D946" s="2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x14ac:dyDescent="0.2">
      <c r="A947" s="22"/>
      <c r="B947" s="23"/>
      <c r="C947" s="23"/>
      <c r="D947" s="2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x14ac:dyDescent="0.2">
      <c r="A948" s="22"/>
      <c r="B948" s="23"/>
      <c r="C948" s="23"/>
      <c r="D948" s="2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x14ac:dyDescent="0.2">
      <c r="A949" s="22"/>
      <c r="B949" s="23"/>
      <c r="C949" s="23"/>
      <c r="D949" s="2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x14ac:dyDescent="0.2">
      <c r="A950" s="22"/>
      <c r="B950" s="23"/>
      <c r="C950" s="23"/>
      <c r="D950" s="2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x14ac:dyDescent="0.2">
      <c r="A951" s="22"/>
      <c r="B951" s="23"/>
      <c r="C951" s="23"/>
      <c r="D951" s="2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x14ac:dyDescent="0.2">
      <c r="A952" s="22"/>
      <c r="B952" s="23"/>
      <c r="C952" s="23"/>
      <c r="D952" s="2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x14ac:dyDescent="0.2">
      <c r="A953" s="22"/>
      <c r="B953" s="23"/>
      <c r="C953" s="23"/>
      <c r="D953" s="2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x14ac:dyDescent="0.2">
      <c r="A954" s="22"/>
      <c r="B954" s="23"/>
      <c r="C954" s="23"/>
      <c r="D954" s="2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x14ac:dyDescent="0.2">
      <c r="A955" s="22"/>
      <c r="B955" s="23"/>
      <c r="C955" s="23"/>
      <c r="D955" s="2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x14ac:dyDescent="0.2">
      <c r="A956" s="22"/>
      <c r="B956" s="23"/>
      <c r="C956" s="23"/>
      <c r="D956" s="2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x14ac:dyDescent="0.2">
      <c r="A957" s="22"/>
      <c r="B957" s="23"/>
      <c r="C957" s="23"/>
      <c r="D957" s="2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x14ac:dyDescent="0.2">
      <c r="A958" s="22"/>
      <c r="B958" s="23"/>
      <c r="C958" s="23"/>
      <c r="D958" s="2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x14ac:dyDescent="0.2">
      <c r="A959" s="22"/>
      <c r="B959" s="23"/>
      <c r="C959" s="23"/>
      <c r="D959" s="2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x14ac:dyDescent="0.2">
      <c r="A960" s="22"/>
      <c r="B960" s="23"/>
      <c r="C960" s="23"/>
      <c r="D960" s="2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x14ac:dyDescent="0.2">
      <c r="A961" s="22"/>
      <c r="B961" s="23"/>
      <c r="C961" s="23"/>
      <c r="D961" s="2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x14ac:dyDescent="0.2">
      <c r="A962" s="22"/>
      <c r="B962" s="23"/>
      <c r="C962" s="23"/>
      <c r="D962" s="2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x14ac:dyDescent="0.2">
      <c r="A963" s="22"/>
      <c r="B963" s="23"/>
      <c r="C963" s="23"/>
      <c r="D963" s="2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x14ac:dyDescent="0.2">
      <c r="A964" s="22"/>
      <c r="B964" s="23"/>
      <c r="C964" s="23"/>
      <c r="D964" s="2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x14ac:dyDescent="0.2">
      <c r="A965" s="22"/>
      <c r="B965" s="23"/>
      <c r="C965" s="23"/>
      <c r="D965" s="2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x14ac:dyDescent="0.2">
      <c r="A966" s="22"/>
      <c r="B966" s="23"/>
      <c r="C966" s="23"/>
      <c r="D966" s="2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x14ac:dyDescent="0.2">
      <c r="A967" s="22"/>
      <c r="B967" s="23"/>
      <c r="C967" s="23"/>
      <c r="D967" s="2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x14ac:dyDescent="0.2">
      <c r="A968" s="22"/>
      <c r="B968" s="23"/>
      <c r="C968" s="23"/>
      <c r="D968" s="2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x14ac:dyDescent="0.2">
      <c r="A969" s="22"/>
      <c r="B969" s="23"/>
      <c r="C969" s="23"/>
      <c r="D969" s="2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x14ac:dyDescent="0.2">
      <c r="A970" s="22"/>
      <c r="B970" s="23"/>
      <c r="C970" s="23"/>
      <c r="D970" s="2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x14ac:dyDescent="0.2">
      <c r="A971" s="22"/>
      <c r="B971" s="23"/>
      <c r="C971" s="23"/>
      <c r="D971" s="2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x14ac:dyDescent="0.2">
      <c r="A972" s="22"/>
      <c r="B972" s="23"/>
      <c r="C972" s="23"/>
      <c r="D972" s="23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x14ac:dyDescent="0.2">
      <c r="A973" s="22"/>
      <c r="B973" s="23"/>
      <c r="C973" s="23"/>
      <c r="D973" s="2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x14ac:dyDescent="0.2">
      <c r="A974" s="22"/>
      <c r="B974" s="23"/>
      <c r="C974" s="23"/>
      <c r="D974" s="23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x14ac:dyDescent="0.2">
      <c r="A975" s="22"/>
      <c r="B975" s="23"/>
      <c r="C975" s="23"/>
      <c r="D975" s="23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x14ac:dyDescent="0.2">
      <c r="A976" s="22"/>
      <c r="B976" s="23"/>
      <c r="C976" s="23"/>
      <c r="D976" s="23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x14ac:dyDescent="0.2">
      <c r="A977" s="22"/>
      <c r="B977" s="23"/>
      <c r="C977" s="23"/>
      <c r="D977" s="23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1:22" x14ac:dyDescent="0.2">
      <c r="A978" s="22"/>
      <c r="B978" s="23"/>
      <c r="C978" s="23"/>
      <c r="D978" s="23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1:22" x14ac:dyDescent="0.2">
      <c r="A979" s="22"/>
      <c r="B979" s="23"/>
      <c r="C979" s="23"/>
      <c r="D979" s="23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spans="1:22" x14ac:dyDescent="0.2">
      <c r="A980" s="22"/>
      <c r="B980" s="23"/>
      <c r="C980" s="23"/>
      <c r="D980" s="23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spans="1:22" x14ac:dyDescent="0.2">
      <c r="A981" s="22"/>
      <c r="B981" s="23"/>
      <c r="C981" s="23"/>
      <c r="D981" s="23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spans="1:22" x14ac:dyDescent="0.2">
      <c r="A982" s="22"/>
      <c r="B982" s="23"/>
      <c r="C982" s="23"/>
      <c r="D982" s="23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spans="1:22" x14ac:dyDescent="0.2">
      <c r="A983" s="22"/>
      <c r="B983" s="23"/>
      <c r="C983" s="23"/>
      <c r="D983" s="2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spans="1:22" x14ac:dyDescent="0.2">
      <c r="A984" s="22"/>
      <c r="B984" s="23"/>
      <c r="C984" s="23"/>
      <c r="D984" s="23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spans="1:22" x14ac:dyDescent="0.2">
      <c r="A985" s="22"/>
      <c r="B985" s="23"/>
      <c r="C985" s="23"/>
      <c r="D985" s="23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spans="1:22" x14ac:dyDescent="0.2">
      <c r="A986" s="22"/>
      <c r="B986" s="23"/>
      <c r="C986" s="23"/>
      <c r="D986" s="23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spans="1:22" x14ac:dyDescent="0.2">
      <c r="A987" s="22"/>
      <c r="B987" s="23"/>
      <c r="C987" s="23"/>
      <c r="D987" s="23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spans="1:22" x14ac:dyDescent="0.2">
      <c r="A988" s="22"/>
      <c r="B988" s="23"/>
      <c r="C988" s="23"/>
      <c r="D988" s="23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spans="1:22" x14ac:dyDescent="0.2">
      <c r="A989" s="22"/>
      <c r="B989" s="23"/>
      <c r="C989" s="23"/>
      <c r="D989" s="23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spans="1:22" x14ac:dyDescent="0.2">
      <c r="A990" s="22"/>
      <c r="B990" s="23"/>
      <c r="C990" s="23"/>
      <c r="D990" s="23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 spans="1:22" x14ac:dyDescent="0.2">
      <c r="A991" s="22"/>
      <c r="B991" s="23"/>
      <c r="C991" s="23"/>
      <c r="D991" s="23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 spans="1:22" x14ac:dyDescent="0.2">
      <c r="A992" s="22"/>
      <c r="B992" s="23"/>
      <c r="C992" s="23"/>
      <c r="D992" s="23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  <row r="993" spans="1:22" x14ac:dyDescent="0.2">
      <c r="A993" s="22"/>
      <c r="B993" s="23"/>
      <c r="C993" s="23"/>
      <c r="D993" s="2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</row>
    <row r="994" spans="1:22" x14ac:dyDescent="0.2">
      <c r="A994" s="22"/>
      <c r="B994" s="23"/>
      <c r="C994" s="23"/>
      <c r="D994" s="23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</row>
    <row r="995" spans="1:22" x14ac:dyDescent="0.2">
      <c r="A995" s="22"/>
      <c r="B995" s="23"/>
      <c r="C995" s="23"/>
      <c r="D995" s="23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</row>
    <row r="996" spans="1:22" x14ac:dyDescent="0.2">
      <c r="A996" s="22"/>
      <c r="B996" s="23"/>
      <c r="C996" s="23"/>
      <c r="D996" s="23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</row>
    <row r="997" spans="1:22" x14ac:dyDescent="0.2">
      <c r="A997" s="22"/>
      <c r="B997" s="23"/>
      <c r="C997" s="23"/>
      <c r="D997" s="23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</row>
    <row r="998" spans="1:22" x14ac:dyDescent="0.2">
      <c r="A998" s="22"/>
      <c r="B998" s="23"/>
      <c r="C998" s="23"/>
      <c r="D998" s="23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</row>
    <row r="999" spans="1:22" x14ac:dyDescent="0.2">
      <c r="A999" s="22"/>
      <c r="B999" s="23"/>
      <c r="C999" s="23"/>
      <c r="D999" s="23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</row>
    <row r="1000" spans="1:22" x14ac:dyDescent="0.2">
      <c r="A1000" s="22"/>
      <c r="B1000" s="23"/>
      <c r="C1000" s="23"/>
      <c r="D1000" s="23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W988"/>
  <sheetViews>
    <sheetView workbookViewId="0">
      <pane ySplit="1" topLeftCell="A2" activePane="bottomLeft" state="frozen"/>
      <selection pane="bottomLeft"/>
    </sheetView>
  </sheetViews>
  <sheetFormatPr defaultColWidth="14.42578125" defaultRowHeight="15" customHeight="1" x14ac:dyDescent="0.2"/>
  <cols>
    <col min="1" max="1" width="37.140625" customWidth="1"/>
    <col min="2" max="4" width="14.42578125" customWidth="1"/>
    <col min="5" max="5" width="78.7109375" customWidth="1"/>
    <col min="6" max="7" width="7.28515625" customWidth="1"/>
    <col min="8" max="8" width="78.7109375" customWidth="1"/>
    <col min="9" max="10" width="7.28515625" customWidth="1"/>
    <col min="11" max="11" width="18" customWidth="1"/>
    <col min="12" max="12" width="67.28515625" customWidth="1"/>
    <col min="13" max="14" width="6.5703125" customWidth="1"/>
    <col min="15" max="15" width="78.7109375" customWidth="1"/>
    <col min="16" max="17" width="7.28515625" customWidth="1"/>
    <col min="18" max="18" width="78.7109375" customWidth="1"/>
    <col min="19" max="20" width="7.28515625" customWidth="1"/>
    <col min="21" max="21" width="18" customWidth="1"/>
    <col min="22" max="22" width="67.28515625" customWidth="1"/>
    <col min="23" max="24" width="6.5703125" customWidth="1"/>
    <col min="25" max="25" width="78.7109375" customWidth="1"/>
    <col min="26" max="27" width="7.28515625" customWidth="1"/>
    <col min="28" max="28" width="18" customWidth="1"/>
    <col min="29" max="29" width="67.28515625" customWidth="1"/>
    <col min="30" max="31" width="6.5703125" customWidth="1"/>
    <col min="32" max="32" width="18" customWidth="1"/>
    <col min="33" max="33" width="96" customWidth="1"/>
    <col min="34" max="35" width="6.5703125" customWidth="1"/>
    <col min="36" max="36" width="78.7109375" customWidth="1"/>
    <col min="37" max="38" width="7.285156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</cols>
  <sheetData>
    <row r="1" spans="1:75" ht="51" x14ac:dyDescent="0.2">
      <c r="A1" s="1" t="s">
        <v>0</v>
      </c>
      <c r="B1" s="2" t="s">
        <v>1</v>
      </c>
      <c r="C1" s="2" t="s">
        <v>2</v>
      </c>
      <c r="D1" s="2" t="s">
        <v>3</v>
      </c>
      <c r="E1" s="24" t="s">
        <v>80</v>
      </c>
      <c r="F1" s="60" t="s">
        <v>81</v>
      </c>
      <c r="G1" s="61"/>
      <c r="H1" s="25" t="s">
        <v>82</v>
      </c>
      <c r="I1" s="60" t="s">
        <v>81</v>
      </c>
      <c r="J1" s="61"/>
      <c r="K1" s="62" t="s">
        <v>83</v>
      </c>
      <c r="L1" s="61"/>
      <c r="M1" s="63" t="s">
        <v>81</v>
      </c>
      <c r="N1" s="61"/>
      <c r="O1" s="24" t="s">
        <v>84</v>
      </c>
      <c r="P1" s="60" t="s">
        <v>81</v>
      </c>
      <c r="Q1" s="61"/>
      <c r="R1" s="24" t="s">
        <v>85</v>
      </c>
      <c r="S1" s="60" t="s">
        <v>81</v>
      </c>
      <c r="T1" s="61"/>
      <c r="U1" s="60" t="s">
        <v>86</v>
      </c>
      <c r="V1" s="61"/>
      <c r="W1" s="63" t="s">
        <v>81</v>
      </c>
      <c r="X1" s="61"/>
      <c r="Y1" s="24" t="s">
        <v>87</v>
      </c>
      <c r="Z1" s="60" t="s">
        <v>81</v>
      </c>
      <c r="AA1" s="61"/>
      <c r="AB1" s="60" t="s">
        <v>88</v>
      </c>
      <c r="AC1" s="61"/>
      <c r="AD1" s="63" t="s">
        <v>81</v>
      </c>
      <c r="AE1" s="61"/>
      <c r="AF1" s="62" t="s">
        <v>89</v>
      </c>
      <c r="AG1" s="61"/>
      <c r="AH1" s="63" t="s">
        <v>81</v>
      </c>
      <c r="AI1" s="61"/>
      <c r="AJ1" s="24" t="s">
        <v>90</v>
      </c>
      <c r="AK1" s="60" t="s">
        <v>81</v>
      </c>
      <c r="AL1" s="61"/>
      <c r="AM1" s="26" t="s">
        <v>91</v>
      </c>
      <c r="AN1" s="63" t="s">
        <v>81</v>
      </c>
      <c r="AO1" s="61"/>
      <c r="AP1" s="25" t="s">
        <v>92</v>
      </c>
      <c r="AQ1" s="63" t="s">
        <v>81</v>
      </c>
      <c r="AR1" s="61"/>
      <c r="AS1" s="24" t="s">
        <v>93</v>
      </c>
      <c r="AT1" s="63" t="s">
        <v>81</v>
      </c>
      <c r="AU1" s="61"/>
      <c r="AV1" s="24" t="s">
        <v>94</v>
      </c>
      <c r="AW1" s="63" t="s">
        <v>81</v>
      </c>
      <c r="AX1" s="61"/>
      <c r="AY1" s="24" t="s">
        <v>95</v>
      </c>
      <c r="AZ1" s="63" t="s">
        <v>81</v>
      </c>
      <c r="BA1" s="61"/>
      <c r="BB1" s="24" t="s">
        <v>96</v>
      </c>
      <c r="BC1" s="63" t="s">
        <v>81</v>
      </c>
      <c r="BD1" s="61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</row>
    <row r="2" spans="1:75" ht="35.25" customHeight="1" x14ac:dyDescent="0.2">
      <c r="A2" s="28" t="s">
        <v>4</v>
      </c>
      <c r="B2" s="29">
        <v>4750</v>
      </c>
      <c r="C2" s="14" t="s">
        <v>5</v>
      </c>
      <c r="D2" s="8">
        <f t="shared" ref="D2:D10" si="0">C2/B2</f>
        <v>0.13052631578947368</v>
      </c>
      <c r="E2" s="24" t="s">
        <v>4</v>
      </c>
      <c r="F2" s="30">
        <v>9</v>
      </c>
      <c r="G2" s="14">
        <v>10</v>
      </c>
      <c r="H2" s="24" t="s">
        <v>4</v>
      </c>
      <c r="I2" s="30">
        <v>5.7575757575757578</v>
      </c>
      <c r="J2" s="14">
        <v>10</v>
      </c>
      <c r="K2" s="24" t="s">
        <v>4</v>
      </c>
      <c r="L2" s="24" t="s">
        <v>97</v>
      </c>
      <c r="M2" s="14">
        <v>1</v>
      </c>
      <c r="N2" s="14" t="s">
        <v>98</v>
      </c>
      <c r="O2" s="24" t="s">
        <v>4</v>
      </c>
      <c r="P2" s="14" t="s">
        <v>99</v>
      </c>
      <c r="Q2" s="14" t="s">
        <v>100</v>
      </c>
      <c r="R2" s="24" t="s">
        <v>4</v>
      </c>
      <c r="S2" s="14" t="s">
        <v>101</v>
      </c>
      <c r="T2" s="14" t="s">
        <v>102</v>
      </c>
      <c r="U2" s="24" t="s">
        <v>4</v>
      </c>
      <c r="V2" s="24" t="s">
        <v>103</v>
      </c>
      <c r="W2" s="14"/>
      <c r="X2" s="14" t="s">
        <v>104</v>
      </c>
      <c r="Y2" s="24" t="s">
        <v>4</v>
      </c>
      <c r="Z2" s="14" t="s">
        <v>105</v>
      </c>
      <c r="AA2" s="14" t="s">
        <v>5</v>
      </c>
      <c r="AB2" s="24" t="s">
        <v>4</v>
      </c>
      <c r="AC2" s="24" t="s">
        <v>106</v>
      </c>
      <c r="AD2" s="14">
        <v>1</v>
      </c>
      <c r="AE2" s="14" t="s">
        <v>107</v>
      </c>
      <c r="AF2" s="24" t="s">
        <v>4</v>
      </c>
      <c r="AG2" s="24" t="s">
        <v>108</v>
      </c>
      <c r="AH2" s="14">
        <v>1</v>
      </c>
      <c r="AI2" s="14" t="s">
        <v>107</v>
      </c>
      <c r="AJ2" s="24" t="s">
        <v>4</v>
      </c>
      <c r="AK2" s="14" t="s">
        <v>109</v>
      </c>
      <c r="AL2" s="14" t="s">
        <v>110</v>
      </c>
      <c r="AM2" s="24" t="s">
        <v>4</v>
      </c>
      <c r="AN2" s="14" t="s">
        <v>111</v>
      </c>
      <c r="AO2" s="14" t="s">
        <v>5</v>
      </c>
      <c r="AP2" s="24" t="s">
        <v>4</v>
      </c>
      <c r="AQ2" s="14" t="s">
        <v>112</v>
      </c>
      <c r="AR2" s="14" t="s">
        <v>5</v>
      </c>
      <c r="AS2" s="24" t="s">
        <v>4</v>
      </c>
      <c r="AT2" s="14" t="s">
        <v>113</v>
      </c>
      <c r="AU2" s="14" t="s">
        <v>114</v>
      </c>
      <c r="AV2" s="24" t="s">
        <v>4</v>
      </c>
      <c r="AW2" s="14" t="s">
        <v>115</v>
      </c>
      <c r="AX2" s="14" t="s">
        <v>5</v>
      </c>
      <c r="AY2" s="24" t="s">
        <v>4</v>
      </c>
      <c r="AZ2" s="14" t="s">
        <v>116</v>
      </c>
      <c r="BA2" s="14" t="s">
        <v>5</v>
      </c>
      <c r="BB2" s="24" t="s">
        <v>4</v>
      </c>
      <c r="BC2" s="14" t="s">
        <v>115</v>
      </c>
      <c r="BD2" s="14" t="s">
        <v>5</v>
      </c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</row>
    <row r="3" spans="1:75" ht="38.25" x14ac:dyDescent="0.2">
      <c r="A3" s="12" t="s">
        <v>6</v>
      </c>
      <c r="B3" s="29">
        <v>1359</v>
      </c>
      <c r="C3" s="14" t="s">
        <v>7</v>
      </c>
      <c r="D3" s="8">
        <f t="shared" si="0"/>
        <v>0.4216335540838852</v>
      </c>
      <c r="E3" s="24" t="s">
        <v>6</v>
      </c>
      <c r="F3" s="30">
        <v>9</v>
      </c>
      <c r="G3" s="14">
        <v>10</v>
      </c>
      <c r="H3" s="24" t="s">
        <v>6</v>
      </c>
      <c r="I3" s="30">
        <v>6.567164179104477</v>
      </c>
      <c r="J3" s="14">
        <v>10</v>
      </c>
      <c r="K3" s="24" t="s">
        <v>6</v>
      </c>
      <c r="L3" s="24" t="s">
        <v>97</v>
      </c>
      <c r="M3" s="14">
        <v>3</v>
      </c>
      <c r="N3" s="14" t="s">
        <v>117</v>
      </c>
      <c r="O3" s="24" t="s">
        <v>6</v>
      </c>
      <c r="P3" s="14" t="s">
        <v>118</v>
      </c>
      <c r="Q3" s="14" t="s">
        <v>119</v>
      </c>
      <c r="R3" s="24" t="s">
        <v>6</v>
      </c>
      <c r="S3" s="14" t="s">
        <v>120</v>
      </c>
      <c r="T3" s="14" t="s">
        <v>121</v>
      </c>
      <c r="U3" s="24" t="s">
        <v>6</v>
      </c>
      <c r="V3" s="24" t="s">
        <v>103</v>
      </c>
      <c r="W3" s="14"/>
      <c r="X3" s="14" t="s">
        <v>104</v>
      </c>
      <c r="Y3" s="24" t="s">
        <v>6</v>
      </c>
      <c r="Z3" s="14" t="s">
        <v>122</v>
      </c>
      <c r="AA3" s="14" t="s">
        <v>7</v>
      </c>
      <c r="AB3" s="24" t="s">
        <v>6</v>
      </c>
      <c r="AC3" s="24" t="s">
        <v>106</v>
      </c>
      <c r="AD3" s="14">
        <v>1</v>
      </c>
      <c r="AE3" s="14" t="s">
        <v>107</v>
      </c>
      <c r="AF3" s="24" t="s">
        <v>6</v>
      </c>
      <c r="AG3" s="24" t="s">
        <v>108</v>
      </c>
      <c r="AH3" s="14">
        <v>3</v>
      </c>
      <c r="AI3" s="14" t="s">
        <v>123</v>
      </c>
      <c r="AJ3" s="24" t="s">
        <v>6</v>
      </c>
      <c r="AK3" s="14" t="s">
        <v>124</v>
      </c>
      <c r="AL3" s="14" t="s">
        <v>125</v>
      </c>
      <c r="AM3" s="24" t="s">
        <v>6</v>
      </c>
      <c r="AN3" s="14" t="s">
        <v>126</v>
      </c>
      <c r="AO3" s="14" t="s">
        <v>7</v>
      </c>
      <c r="AP3" s="24" t="s">
        <v>6</v>
      </c>
      <c r="AQ3" s="14" t="s">
        <v>127</v>
      </c>
      <c r="AR3" s="14" t="s">
        <v>7</v>
      </c>
      <c r="AS3" s="24" t="s">
        <v>6</v>
      </c>
      <c r="AT3" s="14" t="s">
        <v>128</v>
      </c>
      <c r="AU3" s="14" t="s">
        <v>100</v>
      </c>
      <c r="AV3" s="24" t="s">
        <v>6</v>
      </c>
      <c r="AW3" s="14" t="s">
        <v>129</v>
      </c>
      <c r="AX3" s="14" t="s">
        <v>7</v>
      </c>
      <c r="AY3" s="24" t="s">
        <v>6</v>
      </c>
      <c r="AZ3" s="14" t="s">
        <v>127</v>
      </c>
      <c r="BA3" s="14" t="s">
        <v>7</v>
      </c>
      <c r="BB3" s="24" t="s">
        <v>6</v>
      </c>
      <c r="BC3" s="14" t="s">
        <v>130</v>
      </c>
      <c r="BD3" s="14" t="s">
        <v>7</v>
      </c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</row>
    <row r="4" spans="1:75" ht="25.5" x14ac:dyDescent="0.2">
      <c r="A4" s="12" t="s">
        <v>8</v>
      </c>
      <c r="B4" s="29">
        <v>750</v>
      </c>
      <c r="C4" s="14" t="s">
        <v>9</v>
      </c>
      <c r="D4" s="8">
        <f t="shared" si="0"/>
        <v>0.42266666666666669</v>
      </c>
      <c r="E4" s="24" t="s">
        <v>8</v>
      </c>
      <c r="F4" s="30">
        <v>9</v>
      </c>
      <c r="G4" s="14">
        <v>10</v>
      </c>
      <c r="H4" s="24" t="s">
        <v>8</v>
      </c>
      <c r="I4" s="30">
        <v>5.9090909090909092</v>
      </c>
      <c r="J4" s="14">
        <v>10</v>
      </c>
      <c r="K4" s="24" t="s">
        <v>8</v>
      </c>
      <c r="L4" s="24" t="s">
        <v>97</v>
      </c>
      <c r="M4" s="14">
        <v>1</v>
      </c>
      <c r="N4" s="14" t="s">
        <v>98</v>
      </c>
      <c r="O4" s="24" t="s">
        <v>8</v>
      </c>
      <c r="P4" s="14" t="s">
        <v>131</v>
      </c>
      <c r="Q4" s="14" t="s">
        <v>132</v>
      </c>
      <c r="R4" s="24" t="s">
        <v>8</v>
      </c>
      <c r="S4" s="14" t="s">
        <v>133</v>
      </c>
      <c r="T4" s="14" t="s">
        <v>61</v>
      </c>
      <c r="U4" s="24" t="s">
        <v>8</v>
      </c>
      <c r="V4" s="24" t="s">
        <v>103</v>
      </c>
      <c r="W4" s="14"/>
      <c r="X4" s="14" t="s">
        <v>104</v>
      </c>
      <c r="Y4" s="24" t="s">
        <v>8</v>
      </c>
      <c r="Z4" s="14" t="s">
        <v>134</v>
      </c>
      <c r="AA4" s="14" t="s">
        <v>9</v>
      </c>
      <c r="AB4" s="24" t="s">
        <v>8</v>
      </c>
      <c r="AC4" s="24" t="s">
        <v>106</v>
      </c>
      <c r="AD4" s="14">
        <v>4</v>
      </c>
      <c r="AE4" s="14" t="s">
        <v>125</v>
      </c>
      <c r="AF4" s="24" t="s">
        <v>8</v>
      </c>
      <c r="AG4" s="24" t="s">
        <v>108</v>
      </c>
      <c r="AH4" s="14">
        <v>3</v>
      </c>
      <c r="AI4" s="14" t="s">
        <v>123</v>
      </c>
      <c r="AJ4" s="24" t="s">
        <v>8</v>
      </c>
      <c r="AK4" s="14" t="s">
        <v>135</v>
      </c>
      <c r="AL4" s="14" t="s">
        <v>136</v>
      </c>
      <c r="AM4" s="24" t="s">
        <v>8</v>
      </c>
      <c r="AN4" s="14" t="s">
        <v>137</v>
      </c>
      <c r="AO4" s="14" t="s">
        <v>9</v>
      </c>
      <c r="AP4" s="24" t="s">
        <v>8</v>
      </c>
      <c r="AQ4" s="14" t="s">
        <v>138</v>
      </c>
      <c r="AR4" s="14" t="s">
        <v>9</v>
      </c>
      <c r="AS4" s="24" t="s">
        <v>8</v>
      </c>
      <c r="AT4" s="14" t="s">
        <v>139</v>
      </c>
      <c r="AU4" s="14" t="s">
        <v>140</v>
      </c>
      <c r="AV4" s="24" t="s">
        <v>8</v>
      </c>
      <c r="AW4" s="14" t="s">
        <v>141</v>
      </c>
      <c r="AX4" s="14" t="s">
        <v>9</v>
      </c>
      <c r="AY4" s="24" t="s">
        <v>8</v>
      </c>
      <c r="AZ4" s="14" t="s">
        <v>142</v>
      </c>
      <c r="BA4" s="14" t="s">
        <v>9</v>
      </c>
      <c r="BB4" s="24" t="s">
        <v>8</v>
      </c>
      <c r="BC4" s="14" t="s">
        <v>138</v>
      </c>
      <c r="BD4" s="14" t="s">
        <v>9</v>
      </c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</row>
    <row r="5" spans="1:75" ht="25.5" x14ac:dyDescent="0.2">
      <c r="A5" s="12" t="s">
        <v>10</v>
      </c>
      <c r="B5" s="29">
        <v>1556</v>
      </c>
      <c r="C5" s="14" t="s">
        <v>11</v>
      </c>
      <c r="D5" s="8">
        <f t="shared" si="0"/>
        <v>0.41131105398457585</v>
      </c>
      <c r="E5" s="24" t="s">
        <v>10</v>
      </c>
      <c r="F5" s="30">
        <v>9</v>
      </c>
      <c r="G5" s="14">
        <v>10</v>
      </c>
      <c r="H5" s="24" t="s">
        <v>10</v>
      </c>
      <c r="I5" s="30">
        <v>3.1818181818181821</v>
      </c>
      <c r="J5" s="14">
        <v>10</v>
      </c>
      <c r="K5" s="24" t="s">
        <v>10</v>
      </c>
      <c r="L5" s="24" t="s">
        <v>97</v>
      </c>
      <c r="M5" s="14">
        <v>2</v>
      </c>
      <c r="N5" s="14" t="s">
        <v>123</v>
      </c>
      <c r="O5" s="24" t="s">
        <v>10</v>
      </c>
      <c r="P5" s="14" t="s">
        <v>143</v>
      </c>
      <c r="Q5" s="14" t="s">
        <v>128</v>
      </c>
      <c r="R5" s="24" t="s">
        <v>10</v>
      </c>
      <c r="S5" s="14" t="s">
        <v>144</v>
      </c>
      <c r="T5" s="14" t="s">
        <v>145</v>
      </c>
      <c r="U5" s="24" t="s">
        <v>10</v>
      </c>
      <c r="V5" s="24" t="s">
        <v>103</v>
      </c>
      <c r="W5" s="14"/>
      <c r="X5" s="14" t="s">
        <v>104</v>
      </c>
      <c r="Y5" s="24" t="s">
        <v>10</v>
      </c>
      <c r="Z5" s="14" t="s">
        <v>126</v>
      </c>
      <c r="AA5" s="14" t="s">
        <v>11</v>
      </c>
      <c r="AB5" s="24" t="s">
        <v>10</v>
      </c>
      <c r="AC5" s="24" t="s">
        <v>146</v>
      </c>
      <c r="AD5" s="14">
        <v>0</v>
      </c>
      <c r="AE5" s="14" t="s">
        <v>147</v>
      </c>
      <c r="AF5" s="24" t="s">
        <v>10</v>
      </c>
      <c r="AG5" s="24" t="s">
        <v>148</v>
      </c>
      <c r="AH5" s="14">
        <v>0</v>
      </c>
      <c r="AI5" s="14" t="s">
        <v>147</v>
      </c>
      <c r="AJ5" s="24" t="s">
        <v>10</v>
      </c>
      <c r="AK5" s="14" t="s">
        <v>149</v>
      </c>
      <c r="AL5" s="14" t="s">
        <v>150</v>
      </c>
      <c r="AM5" s="24" t="s">
        <v>10</v>
      </c>
      <c r="AN5" s="14" t="s">
        <v>151</v>
      </c>
      <c r="AO5" s="14" t="s">
        <v>11</v>
      </c>
      <c r="AP5" s="24" t="s">
        <v>10</v>
      </c>
      <c r="AQ5" s="14" t="s">
        <v>152</v>
      </c>
      <c r="AR5" s="14" t="s">
        <v>11</v>
      </c>
      <c r="AS5" s="24" t="s">
        <v>10</v>
      </c>
      <c r="AT5" s="14" t="s">
        <v>153</v>
      </c>
      <c r="AU5" s="14" t="s">
        <v>154</v>
      </c>
      <c r="AV5" s="24" t="s">
        <v>10</v>
      </c>
      <c r="AW5" s="14" t="s">
        <v>155</v>
      </c>
      <c r="AX5" s="14" t="s">
        <v>11</v>
      </c>
      <c r="AY5" s="24" t="s">
        <v>10</v>
      </c>
      <c r="AZ5" s="14" t="s">
        <v>156</v>
      </c>
      <c r="BA5" s="14" t="s">
        <v>11</v>
      </c>
      <c r="BB5" s="24" t="s">
        <v>10</v>
      </c>
      <c r="BC5" s="14" t="s">
        <v>157</v>
      </c>
      <c r="BD5" s="14" t="s">
        <v>11</v>
      </c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</row>
    <row r="6" spans="1:75" ht="25.5" x14ac:dyDescent="0.2">
      <c r="A6" s="12" t="s">
        <v>12</v>
      </c>
      <c r="B6" s="29">
        <v>1500</v>
      </c>
      <c r="C6" s="11">
        <v>738</v>
      </c>
      <c r="D6" s="8">
        <f t="shared" si="0"/>
        <v>0.49199999999999999</v>
      </c>
      <c r="E6" s="24" t="s">
        <v>12</v>
      </c>
      <c r="F6" s="30">
        <v>9</v>
      </c>
      <c r="G6" s="14">
        <v>10</v>
      </c>
      <c r="H6" s="24" t="s">
        <v>12</v>
      </c>
      <c r="I6" s="30">
        <v>9.140625</v>
      </c>
      <c r="J6" s="14">
        <v>10</v>
      </c>
      <c r="K6" s="24" t="s">
        <v>12</v>
      </c>
      <c r="L6" s="24" t="s">
        <v>97</v>
      </c>
      <c r="M6" s="14">
        <v>2</v>
      </c>
      <c r="N6" s="14" t="s">
        <v>123</v>
      </c>
      <c r="O6" s="24" t="s">
        <v>12</v>
      </c>
      <c r="P6" s="14" t="s">
        <v>158</v>
      </c>
      <c r="Q6" s="14" t="s">
        <v>159</v>
      </c>
      <c r="R6" s="24" t="s">
        <v>12</v>
      </c>
      <c r="S6" s="31">
        <f>382*1.5</f>
        <v>573</v>
      </c>
      <c r="T6" s="32">
        <f>392*1.5</f>
        <v>588</v>
      </c>
      <c r="U6" s="24" t="s">
        <v>12</v>
      </c>
      <c r="V6" s="24" t="s">
        <v>160</v>
      </c>
      <c r="W6" s="11">
        <v>4</v>
      </c>
      <c r="X6" s="14" t="s">
        <v>125</v>
      </c>
      <c r="Y6" s="24" t="s">
        <v>12</v>
      </c>
      <c r="Z6" s="32">
        <f>441*1.5</f>
        <v>661.5</v>
      </c>
      <c r="AA6" s="32">
        <f>492*1.5</f>
        <v>738</v>
      </c>
      <c r="AB6" s="24" t="s">
        <v>12</v>
      </c>
      <c r="AC6" s="24" t="s">
        <v>146</v>
      </c>
      <c r="AD6" s="14">
        <v>0</v>
      </c>
      <c r="AE6" s="14" t="s">
        <v>147</v>
      </c>
      <c r="AF6" s="24" t="s">
        <v>12</v>
      </c>
      <c r="AG6" s="24" t="s">
        <v>108</v>
      </c>
      <c r="AH6" s="14">
        <v>3</v>
      </c>
      <c r="AI6" s="14" t="s">
        <v>123</v>
      </c>
      <c r="AJ6" s="24" t="s">
        <v>12</v>
      </c>
      <c r="AK6" s="14" t="s">
        <v>161</v>
      </c>
      <c r="AL6" s="14" t="s">
        <v>17</v>
      </c>
      <c r="AM6" s="24" t="s">
        <v>12</v>
      </c>
      <c r="AN6" s="14">
        <v>729</v>
      </c>
      <c r="AO6" s="14">
        <v>738</v>
      </c>
      <c r="AP6" s="24" t="s">
        <v>12</v>
      </c>
      <c r="AQ6" s="14">
        <f>490*1.5</f>
        <v>735</v>
      </c>
      <c r="AR6" s="14">
        <f>492*1.5</f>
        <v>738</v>
      </c>
      <c r="AS6" s="24" t="s">
        <v>12</v>
      </c>
      <c r="AT6" s="14">
        <v>657</v>
      </c>
      <c r="AU6" s="32">
        <v>661.5</v>
      </c>
      <c r="AV6" s="24" t="s">
        <v>12</v>
      </c>
      <c r="AW6" s="14">
        <v>732</v>
      </c>
      <c r="AX6" s="14">
        <v>738</v>
      </c>
      <c r="AY6" s="24" t="s">
        <v>12</v>
      </c>
      <c r="AZ6" s="14">
        <v>729</v>
      </c>
      <c r="BA6" s="14">
        <v>738</v>
      </c>
      <c r="BB6" s="24" t="s">
        <v>12</v>
      </c>
      <c r="BC6" s="32">
        <v>733.5</v>
      </c>
      <c r="BD6" s="32">
        <v>738</v>
      </c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</row>
    <row r="7" spans="1:75" ht="25.5" x14ac:dyDescent="0.2">
      <c r="A7" s="12" t="s">
        <v>13</v>
      </c>
      <c r="B7" s="29">
        <v>975</v>
      </c>
      <c r="C7" s="11">
        <v>426</v>
      </c>
      <c r="D7" s="8">
        <f t="shared" si="0"/>
        <v>0.43692307692307691</v>
      </c>
      <c r="E7" s="24" t="s">
        <v>13</v>
      </c>
      <c r="F7" s="30">
        <v>9</v>
      </c>
      <c r="G7" s="14">
        <v>10</v>
      </c>
      <c r="H7" s="24" t="s">
        <v>13</v>
      </c>
      <c r="I7" s="30">
        <v>3.3333333333333335</v>
      </c>
      <c r="J7" s="14">
        <v>10</v>
      </c>
      <c r="K7" s="24" t="s">
        <v>13</v>
      </c>
      <c r="L7" s="24" t="s">
        <v>97</v>
      </c>
      <c r="M7" s="14">
        <v>1</v>
      </c>
      <c r="N7" s="14" t="s">
        <v>98</v>
      </c>
      <c r="O7" s="24" t="s">
        <v>13</v>
      </c>
      <c r="P7" s="14" t="s">
        <v>162</v>
      </c>
      <c r="Q7" s="14" t="s">
        <v>43</v>
      </c>
      <c r="R7" s="24" t="s">
        <v>13</v>
      </c>
      <c r="S7" s="32">
        <f>143*1.5</f>
        <v>214.5</v>
      </c>
      <c r="T7" s="32">
        <f>148*1.5</f>
        <v>222</v>
      </c>
      <c r="U7" s="24" t="s">
        <v>13</v>
      </c>
      <c r="V7" s="24" t="s">
        <v>160</v>
      </c>
      <c r="W7" s="11">
        <v>4</v>
      </c>
      <c r="X7" s="14" t="s">
        <v>125</v>
      </c>
      <c r="Y7" s="24" t="s">
        <v>13</v>
      </c>
      <c r="Z7" s="32">
        <f>235*1.5</f>
        <v>352.5</v>
      </c>
      <c r="AA7" s="32">
        <f>284*1.5</f>
        <v>426</v>
      </c>
      <c r="AB7" s="24" t="s">
        <v>13</v>
      </c>
      <c r="AC7" s="24" t="s">
        <v>146</v>
      </c>
      <c r="AD7" s="14">
        <v>0</v>
      </c>
      <c r="AE7" s="14" t="s">
        <v>147</v>
      </c>
      <c r="AF7" s="24" t="s">
        <v>13</v>
      </c>
      <c r="AG7" s="24" t="s">
        <v>148</v>
      </c>
      <c r="AH7" s="14">
        <v>0</v>
      </c>
      <c r="AI7" s="14" t="s">
        <v>147</v>
      </c>
      <c r="AJ7" s="24" t="s">
        <v>13</v>
      </c>
      <c r="AK7" s="14" t="s">
        <v>163</v>
      </c>
      <c r="AL7" s="14" t="s">
        <v>164</v>
      </c>
      <c r="AM7" s="24" t="s">
        <v>13</v>
      </c>
      <c r="AN7" s="14">
        <v>426</v>
      </c>
      <c r="AO7" s="14">
        <v>426</v>
      </c>
      <c r="AP7" s="24" t="s">
        <v>13</v>
      </c>
      <c r="AQ7" s="11">
        <v>426</v>
      </c>
      <c r="AR7" s="11">
        <v>426</v>
      </c>
      <c r="AS7" s="24" t="s">
        <v>13</v>
      </c>
      <c r="AT7" s="14">
        <v>366</v>
      </c>
      <c r="AU7" s="32">
        <v>370.5</v>
      </c>
      <c r="AV7" s="24" t="s">
        <v>13</v>
      </c>
      <c r="AW7" s="14">
        <v>423</v>
      </c>
      <c r="AX7" s="14">
        <v>426</v>
      </c>
      <c r="AY7" s="24" t="s">
        <v>13</v>
      </c>
      <c r="AZ7" s="14">
        <v>420</v>
      </c>
      <c r="BA7" s="14">
        <v>426</v>
      </c>
      <c r="BB7" s="24" t="s">
        <v>13</v>
      </c>
      <c r="BC7" s="32">
        <v>418.5</v>
      </c>
      <c r="BD7" s="32">
        <v>426</v>
      </c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</row>
    <row r="8" spans="1:75" ht="38.25" x14ac:dyDescent="0.2">
      <c r="A8" s="12" t="s">
        <v>14</v>
      </c>
      <c r="B8" s="29">
        <v>1707</v>
      </c>
      <c r="C8" s="14" t="s">
        <v>15</v>
      </c>
      <c r="D8" s="8">
        <f t="shared" si="0"/>
        <v>0.41769185705916811</v>
      </c>
      <c r="E8" s="24" t="s">
        <v>14</v>
      </c>
      <c r="F8" s="30">
        <v>9</v>
      </c>
      <c r="G8" s="14">
        <v>10</v>
      </c>
      <c r="H8" s="24" t="s">
        <v>14</v>
      </c>
      <c r="I8" s="30">
        <v>7.3484848484848486</v>
      </c>
      <c r="J8" s="14">
        <v>10</v>
      </c>
      <c r="K8" s="24" t="s">
        <v>14</v>
      </c>
      <c r="L8" s="24" t="s">
        <v>97</v>
      </c>
      <c r="M8" s="14">
        <v>1</v>
      </c>
      <c r="N8" s="14" t="s">
        <v>98</v>
      </c>
      <c r="O8" s="24" t="s">
        <v>14</v>
      </c>
      <c r="P8" s="14" t="s">
        <v>165</v>
      </c>
      <c r="Q8" s="14" t="s">
        <v>166</v>
      </c>
      <c r="R8" s="24" t="s">
        <v>14</v>
      </c>
      <c r="S8" s="14" t="s">
        <v>157</v>
      </c>
      <c r="T8" s="14" t="s">
        <v>167</v>
      </c>
      <c r="U8" s="24" t="s">
        <v>14</v>
      </c>
      <c r="V8" s="24" t="s">
        <v>103</v>
      </c>
      <c r="W8" s="14"/>
      <c r="X8" s="14" t="s">
        <v>104</v>
      </c>
      <c r="Y8" s="24" t="s">
        <v>14</v>
      </c>
      <c r="Z8" s="14" t="s">
        <v>168</v>
      </c>
      <c r="AA8" s="14" t="s">
        <v>15</v>
      </c>
      <c r="AB8" s="24" t="s">
        <v>14</v>
      </c>
      <c r="AC8" s="24" t="s">
        <v>146</v>
      </c>
      <c r="AD8" s="14">
        <v>0</v>
      </c>
      <c r="AE8" s="14" t="s">
        <v>147</v>
      </c>
      <c r="AF8" s="24" t="s">
        <v>14</v>
      </c>
      <c r="AG8" s="24" t="s">
        <v>148</v>
      </c>
      <c r="AH8" s="14">
        <v>0</v>
      </c>
      <c r="AI8" s="14" t="s">
        <v>147</v>
      </c>
      <c r="AJ8" s="24" t="s">
        <v>14</v>
      </c>
      <c r="AK8" s="14" t="s">
        <v>110</v>
      </c>
      <c r="AL8" s="14" t="s">
        <v>169</v>
      </c>
      <c r="AM8" s="24" t="s">
        <v>14</v>
      </c>
      <c r="AN8" s="14" t="s">
        <v>170</v>
      </c>
      <c r="AO8" s="14" t="s">
        <v>15</v>
      </c>
      <c r="AP8" s="24" t="s">
        <v>14</v>
      </c>
      <c r="AQ8" s="14" t="s">
        <v>171</v>
      </c>
      <c r="AR8" s="14" t="s">
        <v>15</v>
      </c>
      <c r="AS8" s="24" t="s">
        <v>14</v>
      </c>
      <c r="AT8" s="14" t="s">
        <v>172</v>
      </c>
      <c r="AU8" s="14" t="s">
        <v>173</v>
      </c>
      <c r="AV8" s="24" t="s">
        <v>14</v>
      </c>
      <c r="AW8" s="14" t="s">
        <v>170</v>
      </c>
      <c r="AX8" s="14" t="s">
        <v>15</v>
      </c>
      <c r="AY8" s="24" t="s">
        <v>14</v>
      </c>
      <c r="AZ8" s="14" t="s">
        <v>170</v>
      </c>
      <c r="BA8" s="14" t="s">
        <v>15</v>
      </c>
      <c r="BB8" s="24" t="s">
        <v>14</v>
      </c>
      <c r="BC8" s="14" t="s">
        <v>170</v>
      </c>
      <c r="BD8" s="14" t="s">
        <v>15</v>
      </c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</row>
    <row r="9" spans="1:75" ht="38.25" x14ac:dyDescent="0.2">
      <c r="A9" s="12" t="s">
        <v>16</v>
      </c>
      <c r="B9" s="29">
        <v>271</v>
      </c>
      <c r="C9" s="14" t="s">
        <v>17</v>
      </c>
      <c r="D9" s="8">
        <f t="shared" si="0"/>
        <v>0.47601476014760147</v>
      </c>
      <c r="E9" s="24" t="s">
        <v>16</v>
      </c>
      <c r="F9" s="30">
        <v>9</v>
      </c>
      <c r="G9" s="14">
        <v>10</v>
      </c>
      <c r="H9" s="24" t="s">
        <v>16</v>
      </c>
      <c r="I9" s="30">
        <v>7.4242424242424248</v>
      </c>
      <c r="J9" s="14">
        <v>10</v>
      </c>
      <c r="K9" s="24" t="s">
        <v>16</v>
      </c>
      <c r="L9" s="24" t="s">
        <v>97</v>
      </c>
      <c r="M9" s="14">
        <v>3</v>
      </c>
      <c r="N9" s="14" t="s">
        <v>117</v>
      </c>
      <c r="O9" s="24" t="s">
        <v>16</v>
      </c>
      <c r="P9" s="14" t="s">
        <v>174</v>
      </c>
      <c r="Q9" s="14" t="s">
        <v>174</v>
      </c>
      <c r="R9" s="24" t="s">
        <v>16</v>
      </c>
      <c r="S9" s="14" t="s">
        <v>175</v>
      </c>
      <c r="T9" s="14" t="s">
        <v>176</v>
      </c>
      <c r="U9" s="24" t="s">
        <v>16</v>
      </c>
      <c r="V9" s="24" t="s">
        <v>160</v>
      </c>
      <c r="W9" s="14"/>
      <c r="X9" s="14" t="s">
        <v>125</v>
      </c>
      <c r="Y9" s="24" t="s">
        <v>16</v>
      </c>
      <c r="Z9" s="14" t="s">
        <v>177</v>
      </c>
      <c r="AA9" s="14" t="s">
        <v>17</v>
      </c>
      <c r="AB9" s="24" t="s">
        <v>16</v>
      </c>
      <c r="AC9" s="24" t="s">
        <v>106</v>
      </c>
      <c r="AD9" s="14">
        <v>1</v>
      </c>
      <c r="AE9" s="14" t="s">
        <v>107</v>
      </c>
      <c r="AF9" s="24" t="s">
        <v>16</v>
      </c>
      <c r="AG9" s="24" t="s">
        <v>108</v>
      </c>
      <c r="AH9" s="14">
        <v>1</v>
      </c>
      <c r="AI9" s="14" t="s">
        <v>107</v>
      </c>
      <c r="AJ9" s="24" t="s">
        <v>16</v>
      </c>
      <c r="AK9" s="14" t="s">
        <v>178</v>
      </c>
      <c r="AL9" s="14" t="s">
        <v>179</v>
      </c>
      <c r="AM9" s="24" t="s">
        <v>16</v>
      </c>
      <c r="AN9" s="14" t="s">
        <v>47</v>
      </c>
      <c r="AO9" s="14" t="s">
        <v>17</v>
      </c>
      <c r="AP9" s="24" t="s">
        <v>16</v>
      </c>
      <c r="AQ9" s="14" t="s">
        <v>180</v>
      </c>
      <c r="AR9" s="14" t="s">
        <v>17</v>
      </c>
      <c r="AS9" s="24" t="s">
        <v>16</v>
      </c>
      <c r="AT9" s="14" t="s">
        <v>181</v>
      </c>
      <c r="AU9" s="14" t="s">
        <v>182</v>
      </c>
      <c r="AV9" s="24" t="s">
        <v>16</v>
      </c>
      <c r="AW9" s="14" t="s">
        <v>180</v>
      </c>
      <c r="AX9" s="14" t="s">
        <v>17</v>
      </c>
      <c r="AY9" s="24" t="s">
        <v>16</v>
      </c>
      <c r="AZ9" s="14" t="s">
        <v>183</v>
      </c>
      <c r="BA9" s="14" t="s">
        <v>17</v>
      </c>
      <c r="BB9" s="24" t="s">
        <v>16</v>
      </c>
      <c r="BC9" s="14" t="s">
        <v>184</v>
      </c>
      <c r="BD9" s="14" t="s">
        <v>17</v>
      </c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</row>
    <row r="10" spans="1:75" ht="25.5" x14ac:dyDescent="0.2">
      <c r="A10" s="12" t="s">
        <v>18</v>
      </c>
      <c r="B10" s="29">
        <v>591</v>
      </c>
      <c r="C10" s="11">
        <v>302</v>
      </c>
      <c r="D10" s="8">
        <f t="shared" si="0"/>
        <v>0.51099830795262269</v>
      </c>
      <c r="E10" s="24" t="s">
        <v>18</v>
      </c>
      <c r="F10" s="30">
        <v>9</v>
      </c>
      <c r="G10" s="14">
        <v>10</v>
      </c>
      <c r="H10" s="24" t="s">
        <v>18</v>
      </c>
      <c r="I10" s="30">
        <v>5.6716417910447756</v>
      </c>
      <c r="J10" s="14">
        <v>10</v>
      </c>
      <c r="K10" s="24" t="s">
        <v>18</v>
      </c>
      <c r="L10" s="24" t="s">
        <v>97</v>
      </c>
      <c r="M10" s="14">
        <v>2</v>
      </c>
      <c r="N10" s="14" t="s">
        <v>123</v>
      </c>
      <c r="O10" s="24" t="s">
        <v>18</v>
      </c>
      <c r="P10" s="14" t="s">
        <v>185</v>
      </c>
      <c r="Q10" s="14" t="s">
        <v>186</v>
      </c>
      <c r="R10" s="24" t="s">
        <v>18</v>
      </c>
      <c r="S10" s="31">
        <v>202</v>
      </c>
      <c r="T10" s="31">
        <v>208</v>
      </c>
      <c r="U10" s="24" t="s">
        <v>18</v>
      </c>
      <c r="V10" s="24" t="s">
        <v>103</v>
      </c>
      <c r="W10" s="14"/>
      <c r="X10" s="14" t="s">
        <v>104</v>
      </c>
      <c r="Y10" s="24" t="s">
        <v>18</v>
      </c>
      <c r="Z10" s="32">
        <f>117*2</f>
        <v>234</v>
      </c>
      <c r="AA10" s="32">
        <f>151*2</f>
        <v>302</v>
      </c>
      <c r="AB10" s="24" t="s">
        <v>18</v>
      </c>
      <c r="AC10" s="24" t="s">
        <v>106</v>
      </c>
      <c r="AD10" s="14">
        <v>1</v>
      </c>
      <c r="AE10" s="14" t="s">
        <v>107</v>
      </c>
      <c r="AF10" s="24" t="s">
        <v>18</v>
      </c>
      <c r="AG10" s="24" t="s">
        <v>108</v>
      </c>
      <c r="AH10" s="14">
        <v>1</v>
      </c>
      <c r="AI10" s="14" t="s">
        <v>107</v>
      </c>
      <c r="AJ10" s="24" t="s">
        <v>18</v>
      </c>
      <c r="AK10" s="14" t="s">
        <v>163</v>
      </c>
      <c r="AL10" s="14" t="s">
        <v>187</v>
      </c>
      <c r="AM10" s="24" t="s">
        <v>18</v>
      </c>
      <c r="AN10" s="14">
        <v>298</v>
      </c>
      <c r="AO10" s="14">
        <v>302</v>
      </c>
      <c r="AP10" s="24" t="s">
        <v>18</v>
      </c>
      <c r="AQ10" s="11">
        <v>296</v>
      </c>
      <c r="AR10" s="11">
        <v>302</v>
      </c>
      <c r="AS10" s="24" t="s">
        <v>18</v>
      </c>
      <c r="AT10" s="14">
        <v>248</v>
      </c>
      <c r="AU10" s="32">
        <v>250</v>
      </c>
      <c r="AV10" s="24" t="s">
        <v>18</v>
      </c>
      <c r="AW10" s="14">
        <v>292</v>
      </c>
      <c r="AX10" s="14">
        <v>302</v>
      </c>
      <c r="AY10" s="24" t="s">
        <v>18</v>
      </c>
      <c r="AZ10" s="14">
        <v>288</v>
      </c>
      <c r="BA10" s="14">
        <v>302</v>
      </c>
      <c r="BB10" s="24" t="s">
        <v>18</v>
      </c>
      <c r="BC10" s="32">
        <v>290</v>
      </c>
      <c r="BD10" s="32">
        <v>302</v>
      </c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</row>
    <row r="11" spans="1:75" ht="12.75" x14ac:dyDescent="0.2">
      <c r="A11" s="12" t="s">
        <v>19</v>
      </c>
      <c r="B11" s="13">
        <v>301</v>
      </c>
      <c r="C11" s="14" t="s">
        <v>20</v>
      </c>
      <c r="D11" s="15">
        <v>0.49169435215946844</v>
      </c>
      <c r="E11" s="24" t="s">
        <v>19</v>
      </c>
      <c r="F11" s="30">
        <v>10</v>
      </c>
      <c r="G11" s="14">
        <v>10</v>
      </c>
      <c r="H11" s="24" t="s">
        <v>19</v>
      </c>
      <c r="I11" s="30">
        <v>9.3283582089552244</v>
      </c>
      <c r="J11" s="14">
        <v>10</v>
      </c>
      <c r="K11" s="24" t="s">
        <v>19</v>
      </c>
      <c r="L11" s="24" t="s">
        <v>188</v>
      </c>
      <c r="M11" s="14">
        <v>100</v>
      </c>
      <c r="N11" s="14" t="s">
        <v>104</v>
      </c>
      <c r="O11" s="24" t="s">
        <v>19</v>
      </c>
      <c r="P11" s="14" t="s">
        <v>161</v>
      </c>
      <c r="Q11" s="14" t="s">
        <v>183</v>
      </c>
      <c r="R11" s="24" t="s">
        <v>19</v>
      </c>
      <c r="S11" s="14" t="s">
        <v>189</v>
      </c>
      <c r="T11" s="14" t="s">
        <v>190</v>
      </c>
      <c r="U11" s="24" t="s">
        <v>19</v>
      </c>
      <c r="V11" s="24" t="s">
        <v>103</v>
      </c>
      <c r="W11" s="14"/>
      <c r="X11" s="14" t="s">
        <v>104</v>
      </c>
      <c r="Y11" s="24" t="s">
        <v>19</v>
      </c>
      <c r="Z11" s="14" t="s">
        <v>47</v>
      </c>
      <c r="AA11" s="14" t="s">
        <v>20</v>
      </c>
      <c r="AB11" s="24" t="s">
        <v>19</v>
      </c>
      <c r="AC11" s="24" t="s">
        <v>146</v>
      </c>
      <c r="AD11" s="14">
        <v>0</v>
      </c>
      <c r="AE11" s="14" t="s">
        <v>147</v>
      </c>
      <c r="AF11" s="24" t="s">
        <v>19</v>
      </c>
      <c r="AG11" s="24" t="s">
        <v>108</v>
      </c>
      <c r="AH11" s="14">
        <v>2</v>
      </c>
      <c r="AI11" s="14" t="s">
        <v>169</v>
      </c>
      <c r="AJ11" s="24" t="s">
        <v>19</v>
      </c>
      <c r="AK11" s="14" t="s">
        <v>163</v>
      </c>
      <c r="AL11" s="14" t="s">
        <v>163</v>
      </c>
      <c r="AM11" s="24" t="s">
        <v>19</v>
      </c>
      <c r="AN11" s="14" t="s">
        <v>191</v>
      </c>
      <c r="AO11" s="14" t="s">
        <v>20</v>
      </c>
      <c r="AP11" s="24" t="s">
        <v>19</v>
      </c>
      <c r="AQ11" s="14" t="s">
        <v>191</v>
      </c>
      <c r="AR11" s="14" t="s">
        <v>20</v>
      </c>
      <c r="AS11" s="24" t="s">
        <v>19</v>
      </c>
      <c r="AT11" s="14" t="s">
        <v>192</v>
      </c>
      <c r="AU11" s="14" t="s">
        <v>193</v>
      </c>
      <c r="AV11" s="24" t="s">
        <v>19</v>
      </c>
      <c r="AW11" s="14" t="s">
        <v>194</v>
      </c>
      <c r="AX11" s="14" t="s">
        <v>20</v>
      </c>
      <c r="AY11" s="24" t="s">
        <v>19</v>
      </c>
      <c r="AZ11" s="14" t="s">
        <v>186</v>
      </c>
      <c r="BA11" s="14" t="s">
        <v>20</v>
      </c>
      <c r="BB11" s="24" t="s">
        <v>19</v>
      </c>
      <c r="BC11" s="14" t="s">
        <v>195</v>
      </c>
      <c r="BD11" s="14" t="s">
        <v>20</v>
      </c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</row>
    <row r="12" spans="1:75" ht="12.75" x14ac:dyDescent="0.2">
      <c r="A12" s="12" t="s">
        <v>21</v>
      </c>
      <c r="B12" s="16">
        <v>195</v>
      </c>
      <c r="C12" s="14" t="s">
        <v>22</v>
      </c>
      <c r="D12" s="15">
        <v>0.58461538461538465</v>
      </c>
      <c r="E12" s="24" t="s">
        <v>21</v>
      </c>
      <c r="F12" s="30">
        <v>10</v>
      </c>
      <c r="G12" s="14">
        <v>10</v>
      </c>
      <c r="H12" s="24" t="s">
        <v>21</v>
      </c>
      <c r="I12" s="30">
        <v>9.8484848484848495</v>
      </c>
      <c r="J12" s="14">
        <v>10</v>
      </c>
      <c r="K12" s="24" t="s">
        <v>21</v>
      </c>
      <c r="L12" s="24" t="s">
        <v>188</v>
      </c>
      <c r="M12" s="14">
        <v>100</v>
      </c>
      <c r="N12" s="14" t="s">
        <v>104</v>
      </c>
      <c r="O12" s="24" t="s">
        <v>21</v>
      </c>
      <c r="P12" s="14" t="s">
        <v>196</v>
      </c>
      <c r="Q12" s="14" t="s">
        <v>197</v>
      </c>
      <c r="R12" s="24" t="s">
        <v>21</v>
      </c>
      <c r="S12" s="14" t="s">
        <v>176</v>
      </c>
      <c r="T12" s="14" t="s">
        <v>197</v>
      </c>
      <c r="U12" s="24" t="s">
        <v>21</v>
      </c>
      <c r="V12" s="24" t="s">
        <v>103</v>
      </c>
      <c r="W12" s="14"/>
      <c r="X12" s="14" t="s">
        <v>104</v>
      </c>
      <c r="Y12" s="24" t="s">
        <v>21</v>
      </c>
      <c r="Z12" s="14" t="s">
        <v>181</v>
      </c>
      <c r="AA12" s="14" t="s">
        <v>22</v>
      </c>
      <c r="AB12" s="24" t="s">
        <v>21</v>
      </c>
      <c r="AC12" s="24" t="s">
        <v>106</v>
      </c>
      <c r="AD12" s="14">
        <v>2</v>
      </c>
      <c r="AE12" s="14" t="s">
        <v>169</v>
      </c>
      <c r="AF12" s="24" t="s">
        <v>21</v>
      </c>
      <c r="AG12" s="24" t="s">
        <v>108</v>
      </c>
      <c r="AH12" s="14">
        <v>2</v>
      </c>
      <c r="AI12" s="14" t="s">
        <v>169</v>
      </c>
      <c r="AJ12" s="24" t="s">
        <v>21</v>
      </c>
      <c r="AK12" s="14" t="s">
        <v>198</v>
      </c>
      <c r="AL12" s="14" t="s">
        <v>164</v>
      </c>
      <c r="AM12" s="24" t="s">
        <v>21</v>
      </c>
      <c r="AN12" s="14" t="s">
        <v>199</v>
      </c>
      <c r="AO12" s="14" t="s">
        <v>22</v>
      </c>
      <c r="AP12" s="24" t="s">
        <v>21</v>
      </c>
      <c r="AQ12" s="14" t="s">
        <v>177</v>
      </c>
      <c r="AR12" s="14" t="s">
        <v>22</v>
      </c>
      <c r="AS12" s="24" t="s">
        <v>21</v>
      </c>
      <c r="AT12" s="14" t="s">
        <v>176</v>
      </c>
      <c r="AU12" s="14" t="s">
        <v>200</v>
      </c>
      <c r="AV12" s="24" t="s">
        <v>21</v>
      </c>
      <c r="AW12" s="14" t="s">
        <v>199</v>
      </c>
      <c r="AX12" s="14" t="s">
        <v>22</v>
      </c>
      <c r="AY12" s="24" t="s">
        <v>21</v>
      </c>
      <c r="AZ12" s="14" t="s">
        <v>201</v>
      </c>
      <c r="BA12" s="14" t="s">
        <v>22</v>
      </c>
      <c r="BB12" s="24" t="s">
        <v>21</v>
      </c>
      <c r="BC12" s="14" t="s">
        <v>22</v>
      </c>
      <c r="BD12" s="14" t="s">
        <v>22</v>
      </c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</row>
    <row r="13" spans="1:75" ht="12.75" x14ac:dyDescent="0.2">
      <c r="A13" s="12" t="s">
        <v>23</v>
      </c>
      <c r="B13" s="16">
        <v>373</v>
      </c>
      <c r="C13" s="14" t="s">
        <v>24</v>
      </c>
      <c r="D13" s="15">
        <v>0.44504021447721182</v>
      </c>
      <c r="E13" s="24" t="s">
        <v>23</v>
      </c>
      <c r="F13" s="30">
        <v>10</v>
      </c>
      <c r="G13" s="14">
        <v>10</v>
      </c>
      <c r="H13" s="24" t="s">
        <v>23</v>
      </c>
      <c r="I13" s="30">
        <v>9.420289855072463</v>
      </c>
      <c r="J13" s="14">
        <v>10</v>
      </c>
      <c r="K13" s="24" t="s">
        <v>23</v>
      </c>
      <c r="L13" s="24" t="s">
        <v>188</v>
      </c>
      <c r="M13" s="14">
        <v>100</v>
      </c>
      <c r="N13" s="14" t="s">
        <v>104</v>
      </c>
      <c r="O13" s="24" t="s">
        <v>23</v>
      </c>
      <c r="P13" s="14" t="s">
        <v>194</v>
      </c>
      <c r="Q13" s="14" t="s">
        <v>202</v>
      </c>
      <c r="R13" s="24" t="s">
        <v>23</v>
      </c>
      <c r="S13" s="14" t="s">
        <v>203</v>
      </c>
      <c r="T13" s="14" t="s">
        <v>203</v>
      </c>
      <c r="U13" s="24" t="s">
        <v>23</v>
      </c>
      <c r="V13" s="24" t="s">
        <v>103</v>
      </c>
      <c r="W13" s="14"/>
      <c r="X13" s="14" t="s">
        <v>104</v>
      </c>
      <c r="Y13" s="24" t="s">
        <v>23</v>
      </c>
      <c r="Z13" s="14" t="s">
        <v>204</v>
      </c>
      <c r="AA13" s="14" t="s">
        <v>24</v>
      </c>
      <c r="AB13" s="24" t="s">
        <v>23</v>
      </c>
      <c r="AC13" s="24" t="s">
        <v>106</v>
      </c>
      <c r="AD13" s="14">
        <v>1</v>
      </c>
      <c r="AE13" s="14" t="s">
        <v>107</v>
      </c>
      <c r="AF13" s="24" t="s">
        <v>23</v>
      </c>
      <c r="AG13" s="24" t="s">
        <v>108</v>
      </c>
      <c r="AH13" s="14">
        <v>3</v>
      </c>
      <c r="AI13" s="14" t="s">
        <v>123</v>
      </c>
      <c r="AJ13" s="24" t="s">
        <v>23</v>
      </c>
      <c r="AK13" s="14" t="s">
        <v>205</v>
      </c>
      <c r="AL13" s="14" t="s">
        <v>206</v>
      </c>
      <c r="AM13" s="24" t="s">
        <v>23</v>
      </c>
      <c r="AN13" s="14" t="s">
        <v>57</v>
      </c>
      <c r="AO13" s="14" t="s">
        <v>24</v>
      </c>
      <c r="AP13" s="24" t="s">
        <v>23</v>
      </c>
      <c r="AQ13" s="14" t="s">
        <v>57</v>
      </c>
      <c r="AR13" s="14" t="s">
        <v>24</v>
      </c>
      <c r="AS13" s="24" t="s">
        <v>23</v>
      </c>
      <c r="AT13" s="14" t="s">
        <v>207</v>
      </c>
      <c r="AU13" s="14" t="s">
        <v>208</v>
      </c>
      <c r="AV13" s="24" t="s">
        <v>23</v>
      </c>
      <c r="AW13" s="14" t="s">
        <v>209</v>
      </c>
      <c r="AX13" s="14" t="s">
        <v>24</v>
      </c>
      <c r="AY13" s="24" t="s">
        <v>23</v>
      </c>
      <c r="AZ13" s="14" t="s">
        <v>24</v>
      </c>
      <c r="BA13" s="14" t="s">
        <v>24</v>
      </c>
      <c r="BB13" s="24" t="s">
        <v>23</v>
      </c>
      <c r="BC13" s="14" t="s">
        <v>209</v>
      </c>
      <c r="BD13" s="14" t="s">
        <v>24</v>
      </c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</row>
    <row r="14" spans="1:75" ht="12.75" x14ac:dyDescent="0.2">
      <c r="A14" s="12" t="s">
        <v>25</v>
      </c>
      <c r="B14" s="16">
        <v>346</v>
      </c>
      <c r="C14" s="14" t="s">
        <v>26</v>
      </c>
      <c r="D14" s="15">
        <v>0.54913294797687862</v>
      </c>
      <c r="E14" s="24" t="s">
        <v>25</v>
      </c>
      <c r="F14" s="30">
        <v>10</v>
      </c>
      <c r="G14" s="14">
        <v>10</v>
      </c>
      <c r="H14" s="24" t="s">
        <v>25</v>
      </c>
      <c r="I14" s="30">
        <v>9.5652173913043477</v>
      </c>
      <c r="J14" s="14">
        <v>10</v>
      </c>
      <c r="K14" s="24" t="s">
        <v>25</v>
      </c>
      <c r="L14" s="24" t="s">
        <v>188</v>
      </c>
      <c r="M14" s="14">
        <v>100</v>
      </c>
      <c r="N14" s="14" t="s">
        <v>104</v>
      </c>
      <c r="O14" s="24" t="s">
        <v>25</v>
      </c>
      <c r="P14" s="14" t="s">
        <v>204</v>
      </c>
      <c r="Q14" s="14" t="s">
        <v>210</v>
      </c>
      <c r="R14" s="24" t="s">
        <v>25</v>
      </c>
      <c r="S14" s="14" t="s">
        <v>211</v>
      </c>
      <c r="T14" s="14" t="s">
        <v>36</v>
      </c>
      <c r="U14" s="24" t="s">
        <v>25</v>
      </c>
      <c r="V14" s="24" t="s">
        <v>103</v>
      </c>
      <c r="W14" s="14"/>
      <c r="X14" s="14" t="s">
        <v>104</v>
      </c>
      <c r="Y14" s="24" t="s">
        <v>25</v>
      </c>
      <c r="Z14" s="14" t="s">
        <v>210</v>
      </c>
      <c r="AA14" s="14" t="s">
        <v>26</v>
      </c>
      <c r="AB14" s="24" t="s">
        <v>25</v>
      </c>
      <c r="AC14" s="24" t="s">
        <v>146</v>
      </c>
      <c r="AD14" s="14">
        <v>0</v>
      </c>
      <c r="AE14" s="14" t="s">
        <v>147</v>
      </c>
      <c r="AF14" s="24" t="s">
        <v>25</v>
      </c>
      <c r="AG14" s="24" t="s">
        <v>108</v>
      </c>
      <c r="AH14" s="14">
        <v>2</v>
      </c>
      <c r="AI14" s="14" t="s">
        <v>169</v>
      </c>
      <c r="AJ14" s="24" t="s">
        <v>25</v>
      </c>
      <c r="AK14" s="14" t="s">
        <v>212</v>
      </c>
      <c r="AL14" s="14" t="s">
        <v>164</v>
      </c>
      <c r="AM14" s="24" t="s">
        <v>25</v>
      </c>
      <c r="AN14" s="14" t="s">
        <v>213</v>
      </c>
      <c r="AO14" s="14" t="s">
        <v>26</v>
      </c>
      <c r="AP14" s="24" t="s">
        <v>25</v>
      </c>
      <c r="AQ14" s="14" t="s">
        <v>214</v>
      </c>
      <c r="AR14" s="14" t="s">
        <v>26</v>
      </c>
      <c r="AS14" s="24" t="s">
        <v>25</v>
      </c>
      <c r="AT14" s="14" t="s">
        <v>215</v>
      </c>
      <c r="AU14" s="14" t="s">
        <v>191</v>
      </c>
      <c r="AV14" s="24" t="s">
        <v>25</v>
      </c>
      <c r="AW14" s="14" t="s">
        <v>216</v>
      </c>
      <c r="AX14" s="14" t="s">
        <v>26</v>
      </c>
      <c r="AY14" s="24" t="s">
        <v>25</v>
      </c>
      <c r="AZ14" s="14" t="s">
        <v>162</v>
      </c>
      <c r="BA14" s="14" t="s">
        <v>26</v>
      </c>
      <c r="BB14" s="24" t="s">
        <v>25</v>
      </c>
      <c r="BC14" s="14" t="s">
        <v>217</v>
      </c>
      <c r="BD14" s="14" t="s">
        <v>26</v>
      </c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</row>
    <row r="15" spans="1:75" ht="12.75" x14ac:dyDescent="0.2">
      <c r="A15" s="12" t="s">
        <v>27</v>
      </c>
      <c r="B15" s="16">
        <v>332</v>
      </c>
      <c r="C15" s="14" t="s">
        <v>28</v>
      </c>
      <c r="D15" s="15">
        <v>0.47289156626506024</v>
      </c>
      <c r="E15" s="24" t="s">
        <v>27</v>
      </c>
      <c r="F15" s="33">
        <v>9.5</v>
      </c>
      <c r="G15" s="14">
        <v>10</v>
      </c>
      <c r="H15" s="24" t="s">
        <v>27</v>
      </c>
      <c r="I15" s="30">
        <v>9.4444444444444446</v>
      </c>
      <c r="J15" s="14">
        <v>10</v>
      </c>
      <c r="K15" s="24" t="s">
        <v>27</v>
      </c>
      <c r="L15" s="24" t="s">
        <v>188</v>
      </c>
      <c r="M15" s="14">
        <v>100</v>
      </c>
      <c r="N15" s="14" t="s">
        <v>104</v>
      </c>
      <c r="O15" s="24" t="s">
        <v>27</v>
      </c>
      <c r="P15" s="14" t="s">
        <v>47</v>
      </c>
      <c r="Q15" s="14" t="s">
        <v>218</v>
      </c>
      <c r="R15" s="24" t="s">
        <v>27</v>
      </c>
      <c r="S15" s="14" t="s">
        <v>219</v>
      </c>
      <c r="T15" s="14" t="s">
        <v>180</v>
      </c>
      <c r="U15" s="24" t="s">
        <v>27</v>
      </c>
      <c r="V15" s="24" t="s">
        <v>103</v>
      </c>
      <c r="W15" s="14"/>
      <c r="X15" s="14" t="s">
        <v>104</v>
      </c>
      <c r="Y15" s="24" t="s">
        <v>27</v>
      </c>
      <c r="Z15" s="14" t="s">
        <v>183</v>
      </c>
      <c r="AA15" s="14" t="s">
        <v>28</v>
      </c>
      <c r="AB15" s="24" t="s">
        <v>27</v>
      </c>
      <c r="AC15" s="24" t="s">
        <v>106</v>
      </c>
      <c r="AD15" s="14">
        <v>4</v>
      </c>
      <c r="AE15" s="14" t="s">
        <v>125</v>
      </c>
      <c r="AF15" s="24" t="s">
        <v>27</v>
      </c>
      <c r="AG15" s="24" t="s">
        <v>108</v>
      </c>
      <c r="AH15" s="14">
        <v>2</v>
      </c>
      <c r="AI15" s="14" t="s">
        <v>169</v>
      </c>
      <c r="AJ15" s="24" t="s">
        <v>27</v>
      </c>
      <c r="AK15" s="14" t="s">
        <v>220</v>
      </c>
      <c r="AL15" s="14" t="s">
        <v>220</v>
      </c>
      <c r="AM15" s="24" t="s">
        <v>27</v>
      </c>
      <c r="AN15" s="14" t="s">
        <v>191</v>
      </c>
      <c r="AO15" s="14" t="s">
        <v>28</v>
      </c>
      <c r="AP15" s="24" t="s">
        <v>27</v>
      </c>
      <c r="AQ15" s="14" t="s">
        <v>20</v>
      </c>
      <c r="AR15" s="14" t="s">
        <v>28</v>
      </c>
      <c r="AS15" s="24" t="s">
        <v>27</v>
      </c>
      <c r="AT15" s="14" t="s">
        <v>221</v>
      </c>
      <c r="AU15" s="14" t="s">
        <v>222</v>
      </c>
      <c r="AV15" s="24" t="s">
        <v>27</v>
      </c>
      <c r="AW15" s="14" t="s">
        <v>202</v>
      </c>
      <c r="AX15" s="14" t="s">
        <v>28</v>
      </c>
      <c r="AY15" s="24" t="s">
        <v>27</v>
      </c>
      <c r="AZ15" s="14" t="s">
        <v>223</v>
      </c>
      <c r="BA15" s="14" t="s">
        <v>28</v>
      </c>
      <c r="BB15" s="24" t="s">
        <v>27</v>
      </c>
      <c r="BC15" s="14" t="s">
        <v>51</v>
      </c>
      <c r="BD15" s="14" t="s">
        <v>28</v>
      </c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</row>
    <row r="16" spans="1:75" ht="12.75" x14ac:dyDescent="0.2">
      <c r="A16" s="12" t="s">
        <v>29</v>
      </c>
      <c r="B16" s="16">
        <v>138</v>
      </c>
      <c r="C16" s="14" t="s">
        <v>30</v>
      </c>
      <c r="D16" s="15">
        <v>0.6811594202898551</v>
      </c>
      <c r="E16" s="24" t="s">
        <v>29</v>
      </c>
      <c r="F16" s="30">
        <v>10</v>
      </c>
      <c r="G16" s="14">
        <v>10</v>
      </c>
      <c r="H16" s="24" t="s">
        <v>29</v>
      </c>
      <c r="I16" s="30">
        <v>9.5522388059701484</v>
      </c>
      <c r="J16" s="14">
        <v>10</v>
      </c>
      <c r="K16" s="24" t="s">
        <v>29</v>
      </c>
      <c r="L16" s="24" t="s">
        <v>188</v>
      </c>
      <c r="M16" s="14">
        <v>100</v>
      </c>
      <c r="N16" s="14" t="s">
        <v>104</v>
      </c>
      <c r="O16" s="24" t="s">
        <v>29</v>
      </c>
      <c r="P16" s="14" t="s">
        <v>224</v>
      </c>
      <c r="Q16" s="14" t="s">
        <v>225</v>
      </c>
      <c r="R16" s="24" t="s">
        <v>29</v>
      </c>
      <c r="S16" s="14" t="s">
        <v>226</v>
      </c>
      <c r="T16" s="14" t="s">
        <v>227</v>
      </c>
      <c r="U16" s="24" t="s">
        <v>29</v>
      </c>
      <c r="V16" s="24" t="s">
        <v>103</v>
      </c>
      <c r="W16" s="14"/>
      <c r="X16" s="14" t="s">
        <v>104</v>
      </c>
      <c r="Y16" s="24" t="s">
        <v>29</v>
      </c>
      <c r="Z16" s="14" t="s">
        <v>228</v>
      </c>
      <c r="AA16" s="14" t="s">
        <v>30</v>
      </c>
      <c r="AB16" s="24" t="s">
        <v>29</v>
      </c>
      <c r="AC16" s="24" t="s">
        <v>106</v>
      </c>
      <c r="AD16" s="14">
        <v>3</v>
      </c>
      <c r="AE16" s="14" t="s">
        <v>123</v>
      </c>
      <c r="AF16" s="24" t="s">
        <v>29</v>
      </c>
      <c r="AG16" s="24" t="s">
        <v>108</v>
      </c>
      <c r="AH16" s="14">
        <v>1</v>
      </c>
      <c r="AI16" s="14" t="s">
        <v>107</v>
      </c>
      <c r="AJ16" s="24" t="s">
        <v>29</v>
      </c>
      <c r="AK16" s="14" t="s">
        <v>212</v>
      </c>
      <c r="AL16" s="14" t="s">
        <v>212</v>
      </c>
      <c r="AM16" s="24" t="s">
        <v>29</v>
      </c>
      <c r="AN16" s="14" t="s">
        <v>221</v>
      </c>
      <c r="AO16" s="14" t="s">
        <v>30</v>
      </c>
      <c r="AP16" s="24" t="s">
        <v>29</v>
      </c>
      <c r="AQ16" s="14" t="s">
        <v>229</v>
      </c>
      <c r="AR16" s="14" t="s">
        <v>30</v>
      </c>
      <c r="AS16" s="24" t="s">
        <v>29</v>
      </c>
      <c r="AT16" s="14" t="s">
        <v>230</v>
      </c>
      <c r="AU16" s="14" t="s">
        <v>231</v>
      </c>
      <c r="AV16" s="24" t="s">
        <v>29</v>
      </c>
      <c r="AW16" s="14" t="s">
        <v>232</v>
      </c>
      <c r="AX16" s="14" t="s">
        <v>30</v>
      </c>
      <c r="AY16" s="24" t="s">
        <v>29</v>
      </c>
      <c r="AZ16" s="14" t="s">
        <v>233</v>
      </c>
      <c r="BA16" s="14" t="s">
        <v>30</v>
      </c>
      <c r="BB16" s="24" t="s">
        <v>29</v>
      </c>
      <c r="BC16" s="14" t="s">
        <v>229</v>
      </c>
      <c r="BD16" s="14" t="s">
        <v>30</v>
      </c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</row>
    <row r="17" spans="1:75" ht="12.75" x14ac:dyDescent="0.2">
      <c r="A17" s="12" t="s">
        <v>31</v>
      </c>
      <c r="B17" s="16">
        <v>319</v>
      </c>
      <c r="C17" s="14" t="s">
        <v>32</v>
      </c>
      <c r="D17" s="15">
        <v>0.44200626959247646</v>
      </c>
      <c r="E17" s="24" t="s">
        <v>31</v>
      </c>
      <c r="F17" s="30">
        <v>10</v>
      </c>
      <c r="G17" s="14">
        <v>10</v>
      </c>
      <c r="H17" s="24" t="s">
        <v>31</v>
      </c>
      <c r="I17" s="30">
        <v>9.5652173913043477</v>
      </c>
      <c r="J17" s="14">
        <v>10</v>
      </c>
      <c r="K17" s="24" t="s">
        <v>31</v>
      </c>
      <c r="L17" s="24" t="s">
        <v>188</v>
      </c>
      <c r="M17" s="14">
        <v>100</v>
      </c>
      <c r="N17" s="14" t="s">
        <v>104</v>
      </c>
      <c r="O17" s="24" t="s">
        <v>31</v>
      </c>
      <c r="P17" s="14" t="s">
        <v>234</v>
      </c>
      <c r="Q17" s="14" t="s">
        <v>22</v>
      </c>
      <c r="R17" s="24" t="s">
        <v>31</v>
      </c>
      <c r="S17" s="14" t="s">
        <v>176</v>
      </c>
      <c r="T17" s="14" t="s">
        <v>190</v>
      </c>
      <c r="U17" s="24" t="s">
        <v>31</v>
      </c>
      <c r="V17" s="24" t="s">
        <v>103</v>
      </c>
      <c r="W17" s="14"/>
      <c r="X17" s="14" t="s">
        <v>104</v>
      </c>
      <c r="Y17" s="24" t="s">
        <v>31</v>
      </c>
      <c r="Z17" s="14" t="s">
        <v>234</v>
      </c>
      <c r="AA17" s="14" t="s">
        <v>32</v>
      </c>
      <c r="AB17" s="24" t="s">
        <v>31</v>
      </c>
      <c r="AC17" s="24" t="s">
        <v>106</v>
      </c>
      <c r="AD17" s="14">
        <v>3</v>
      </c>
      <c r="AE17" s="14" t="s">
        <v>123</v>
      </c>
      <c r="AF17" s="24" t="s">
        <v>31</v>
      </c>
      <c r="AG17" s="24" t="s">
        <v>108</v>
      </c>
      <c r="AH17" s="14">
        <v>3</v>
      </c>
      <c r="AI17" s="14" t="s">
        <v>123</v>
      </c>
      <c r="AJ17" s="24" t="s">
        <v>31</v>
      </c>
      <c r="AK17" s="14" t="s">
        <v>206</v>
      </c>
      <c r="AL17" s="14" t="s">
        <v>235</v>
      </c>
      <c r="AM17" s="24" t="s">
        <v>31</v>
      </c>
      <c r="AN17" s="14" t="s">
        <v>236</v>
      </c>
      <c r="AO17" s="14" t="s">
        <v>32</v>
      </c>
      <c r="AP17" s="24" t="s">
        <v>31</v>
      </c>
      <c r="AQ17" s="14" t="s">
        <v>180</v>
      </c>
      <c r="AR17" s="14" t="s">
        <v>32</v>
      </c>
      <c r="AS17" s="24" t="s">
        <v>31</v>
      </c>
      <c r="AT17" s="14" t="s">
        <v>221</v>
      </c>
      <c r="AU17" s="14" t="s">
        <v>237</v>
      </c>
      <c r="AV17" s="24" t="s">
        <v>31</v>
      </c>
      <c r="AW17" s="14" t="s">
        <v>238</v>
      </c>
      <c r="AX17" s="14" t="s">
        <v>32</v>
      </c>
      <c r="AY17" s="24" t="s">
        <v>31</v>
      </c>
      <c r="AZ17" s="14" t="s">
        <v>239</v>
      </c>
      <c r="BA17" s="14" t="s">
        <v>32</v>
      </c>
      <c r="BB17" s="24" t="s">
        <v>31</v>
      </c>
      <c r="BC17" s="14" t="s">
        <v>240</v>
      </c>
      <c r="BD17" s="14" t="s">
        <v>32</v>
      </c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</row>
    <row r="18" spans="1:75" ht="12.75" x14ac:dyDescent="0.2">
      <c r="A18" s="12" t="s">
        <v>33</v>
      </c>
      <c r="B18" s="16">
        <v>175</v>
      </c>
      <c r="C18" s="14" t="s">
        <v>34</v>
      </c>
      <c r="D18" s="15">
        <v>0.48571428571428571</v>
      </c>
      <c r="E18" s="24" t="s">
        <v>33</v>
      </c>
      <c r="F18" s="33">
        <v>9.5</v>
      </c>
      <c r="G18" s="14">
        <v>10</v>
      </c>
      <c r="H18" s="24" t="s">
        <v>33</v>
      </c>
      <c r="I18" s="30">
        <v>9.6875</v>
      </c>
      <c r="J18" s="14">
        <v>10</v>
      </c>
      <c r="K18" s="24" t="s">
        <v>33</v>
      </c>
      <c r="L18" s="24" t="s">
        <v>188</v>
      </c>
      <c r="M18" s="14">
        <v>100</v>
      </c>
      <c r="N18" s="14" t="s">
        <v>104</v>
      </c>
      <c r="O18" s="24" t="s">
        <v>33</v>
      </c>
      <c r="P18" s="14" t="s">
        <v>124</v>
      </c>
      <c r="Q18" s="14" t="s">
        <v>241</v>
      </c>
      <c r="R18" s="24" t="s">
        <v>33</v>
      </c>
      <c r="S18" s="14" t="s">
        <v>242</v>
      </c>
      <c r="T18" s="14" t="s">
        <v>243</v>
      </c>
      <c r="U18" s="24" t="s">
        <v>33</v>
      </c>
      <c r="V18" s="24" t="s">
        <v>103</v>
      </c>
      <c r="W18" s="14"/>
      <c r="X18" s="14" t="s">
        <v>104</v>
      </c>
      <c r="Y18" s="24" t="s">
        <v>33</v>
      </c>
      <c r="Z18" s="14" t="s">
        <v>244</v>
      </c>
      <c r="AA18" s="14" t="s">
        <v>34</v>
      </c>
      <c r="AB18" s="24" t="s">
        <v>33</v>
      </c>
      <c r="AC18" s="24" t="s">
        <v>146</v>
      </c>
      <c r="AD18" s="14">
        <v>0</v>
      </c>
      <c r="AE18" s="14" t="s">
        <v>147</v>
      </c>
      <c r="AF18" s="24" t="s">
        <v>33</v>
      </c>
      <c r="AG18" s="24" t="s">
        <v>148</v>
      </c>
      <c r="AH18" s="14">
        <v>0</v>
      </c>
      <c r="AI18" s="14" t="s">
        <v>147</v>
      </c>
      <c r="AJ18" s="24" t="s">
        <v>33</v>
      </c>
      <c r="AK18" s="14" t="s">
        <v>245</v>
      </c>
      <c r="AL18" s="14" t="s">
        <v>212</v>
      </c>
      <c r="AM18" s="24" t="s">
        <v>33</v>
      </c>
      <c r="AN18" s="14" t="s">
        <v>246</v>
      </c>
      <c r="AO18" s="14" t="s">
        <v>34</v>
      </c>
      <c r="AP18" s="24" t="s">
        <v>33</v>
      </c>
      <c r="AQ18" s="14" t="s">
        <v>247</v>
      </c>
      <c r="AR18" s="14" t="s">
        <v>34</v>
      </c>
      <c r="AS18" s="24" t="s">
        <v>33</v>
      </c>
      <c r="AT18" s="14" t="s">
        <v>248</v>
      </c>
      <c r="AU18" s="14" t="s">
        <v>249</v>
      </c>
      <c r="AV18" s="24" t="s">
        <v>33</v>
      </c>
      <c r="AW18" s="14" t="s">
        <v>246</v>
      </c>
      <c r="AX18" s="14" t="s">
        <v>34</v>
      </c>
      <c r="AY18" s="24" t="s">
        <v>33</v>
      </c>
      <c r="AZ18" s="14" t="s">
        <v>250</v>
      </c>
      <c r="BA18" s="14" t="s">
        <v>34</v>
      </c>
      <c r="BB18" s="24" t="s">
        <v>33</v>
      </c>
      <c r="BC18" s="14" t="s">
        <v>125</v>
      </c>
      <c r="BD18" s="14" t="s">
        <v>34</v>
      </c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</row>
    <row r="19" spans="1:75" ht="12.75" x14ac:dyDescent="0.2">
      <c r="A19" s="12" t="s">
        <v>35</v>
      </c>
      <c r="B19" s="16">
        <v>362</v>
      </c>
      <c r="C19" s="14" t="s">
        <v>36</v>
      </c>
      <c r="D19" s="15">
        <v>0.45027624309392267</v>
      </c>
      <c r="E19" s="24" t="s">
        <v>35</v>
      </c>
      <c r="F19" s="30">
        <v>10</v>
      </c>
      <c r="G19" s="14">
        <v>10</v>
      </c>
      <c r="H19" s="24" t="s">
        <v>35</v>
      </c>
      <c r="I19" s="30">
        <v>9.27536231884058</v>
      </c>
      <c r="J19" s="14">
        <v>10</v>
      </c>
      <c r="K19" s="24" t="s">
        <v>35</v>
      </c>
      <c r="L19" s="24" t="s">
        <v>188</v>
      </c>
      <c r="M19" s="14">
        <v>100</v>
      </c>
      <c r="N19" s="14" t="s">
        <v>104</v>
      </c>
      <c r="O19" s="24" t="s">
        <v>35</v>
      </c>
      <c r="P19" s="14" t="s">
        <v>177</v>
      </c>
      <c r="Q19" s="14" t="s">
        <v>251</v>
      </c>
      <c r="R19" s="24" t="s">
        <v>35</v>
      </c>
      <c r="S19" s="14" t="s">
        <v>30</v>
      </c>
      <c r="T19" s="14" t="s">
        <v>234</v>
      </c>
      <c r="U19" s="24" t="s">
        <v>35</v>
      </c>
      <c r="V19" s="24" t="s">
        <v>103</v>
      </c>
      <c r="W19" s="14"/>
      <c r="X19" s="14" t="s">
        <v>104</v>
      </c>
      <c r="Y19" s="24" t="s">
        <v>35</v>
      </c>
      <c r="Z19" s="14" t="s">
        <v>183</v>
      </c>
      <c r="AA19" s="14" t="s">
        <v>36</v>
      </c>
      <c r="AB19" s="24" t="s">
        <v>35</v>
      </c>
      <c r="AC19" s="24" t="s">
        <v>106</v>
      </c>
      <c r="AD19" s="14">
        <v>4</v>
      </c>
      <c r="AE19" s="14" t="s">
        <v>125</v>
      </c>
      <c r="AF19" s="24" t="s">
        <v>35</v>
      </c>
      <c r="AG19" s="24" t="s">
        <v>108</v>
      </c>
      <c r="AH19" s="14">
        <v>3</v>
      </c>
      <c r="AI19" s="14" t="s">
        <v>123</v>
      </c>
      <c r="AJ19" s="24" t="s">
        <v>35</v>
      </c>
      <c r="AK19" s="14" t="s">
        <v>198</v>
      </c>
      <c r="AL19" s="14" t="s">
        <v>252</v>
      </c>
      <c r="AM19" s="24" t="s">
        <v>35</v>
      </c>
      <c r="AN19" s="14" t="s">
        <v>207</v>
      </c>
      <c r="AO19" s="14" t="s">
        <v>36</v>
      </c>
      <c r="AP19" s="24" t="s">
        <v>35</v>
      </c>
      <c r="AQ19" s="14" t="s">
        <v>253</v>
      </c>
      <c r="AR19" s="14" t="s">
        <v>36</v>
      </c>
      <c r="AS19" s="24" t="s">
        <v>35</v>
      </c>
      <c r="AT19" s="14" t="s">
        <v>254</v>
      </c>
      <c r="AU19" s="14" t="s">
        <v>182</v>
      </c>
      <c r="AV19" s="24" t="s">
        <v>35</v>
      </c>
      <c r="AW19" s="14" t="s">
        <v>207</v>
      </c>
      <c r="AX19" s="14" t="s">
        <v>36</v>
      </c>
      <c r="AY19" s="24" t="s">
        <v>35</v>
      </c>
      <c r="AZ19" s="14" t="s">
        <v>255</v>
      </c>
      <c r="BA19" s="14" t="s">
        <v>36</v>
      </c>
      <c r="BB19" s="24" t="s">
        <v>35</v>
      </c>
      <c r="BC19" s="14" t="s">
        <v>20</v>
      </c>
      <c r="BD19" s="14" t="s">
        <v>36</v>
      </c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</row>
    <row r="20" spans="1:75" ht="12.75" x14ac:dyDescent="0.2">
      <c r="A20" s="12" t="s">
        <v>37</v>
      </c>
      <c r="B20" s="16">
        <v>370</v>
      </c>
      <c r="C20" s="14" t="s">
        <v>38</v>
      </c>
      <c r="D20" s="15">
        <v>0.57027027027027022</v>
      </c>
      <c r="E20" s="24" t="s">
        <v>37</v>
      </c>
      <c r="F20" s="33">
        <v>9.5</v>
      </c>
      <c r="G20" s="14">
        <v>10</v>
      </c>
      <c r="H20" s="24" t="s">
        <v>37</v>
      </c>
      <c r="I20" s="30">
        <v>9.7101449275362306</v>
      </c>
      <c r="J20" s="14">
        <v>10</v>
      </c>
      <c r="K20" s="24" t="s">
        <v>37</v>
      </c>
      <c r="L20" s="24" t="s">
        <v>188</v>
      </c>
      <c r="M20" s="14">
        <v>100</v>
      </c>
      <c r="N20" s="14" t="s">
        <v>104</v>
      </c>
      <c r="O20" s="24" t="s">
        <v>37</v>
      </c>
      <c r="P20" s="14" t="s">
        <v>223</v>
      </c>
      <c r="Q20" s="14" t="s">
        <v>256</v>
      </c>
      <c r="R20" s="24" t="s">
        <v>37</v>
      </c>
      <c r="S20" s="14" t="s">
        <v>199</v>
      </c>
      <c r="T20" s="14" t="s">
        <v>47</v>
      </c>
      <c r="U20" s="24" t="s">
        <v>37</v>
      </c>
      <c r="V20" s="24" t="s">
        <v>103</v>
      </c>
      <c r="W20" s="14"/>
      <c r="X20" s="14" t="s">
        <v>104</v>
      </c>
      <c r="Y20" s="24" t="s">
        <v>37</v>
      </c>
      <c r="Z20" s="14" t="s">
        <v>207</v>
      </c>
      <c r="AA20" s="14" t="s">
        <v>38</v>
      </c>
      <c r="AB20" s="24" t="s">
        <v>37</v>
      </c>
      <c r="AC20" s="24" t="s">
        <v>106</v>
      </c>
      <c r="AD20" s="14">
        <v>3</v>
      </c>
      <c r="AE20" s="14" t="s">
        <v>123</v>
      </c>
      <c r="AF20" s="24" t="s">
        <v>37</v>
      </c>
      <c r="AG20" s="24" t="s">
        <v>108</v>
      </c>
      <c r="AH20" s="14">
        <v>1</v>
      </c>
      <c r="AI20" s="14" t="s">
        <v>107</v>
      </c>
      <c r="AJ20" s="24" t="s">
        <v>37</v>
      </c>
      <c r="AK20" s="14" t="s">
        <v>212</v>
      </c>
      <c r="AL20" s="14" t="s">
        <v>164</v>
      </c>
      <c r="AM20" s="24" t="s">
        <v>37</v>
      </c>
      <c r="AN20" s="14" t="s">
        <v>257</v>
      </c>
      <c r="AO20" s="14" t="s">
        <v>38</v>
      </c>
      <c r="AP20" s="24" t="s">
        <v>37</v>
      </c>
      <c r="AQ20" s="14" t="s">
        <v>257</v>
      </c>
      <c r="AR20" s="14" t="s">
        <v>38</v>
      </c>
      <c r="AS20" s="24" t="s">
        <v>37</v>
      </c>
      <c r="AT20" s="14" t="s">
        <v>258</v>
      </c>
      <c r="AU20" s="14" t="s">
        <v>251</v>
      </c>
      <c r="AV20" s="24" t="s">
        <v>37</v>
      </c>
      <c r="AW20" s="14" t="s">
        <v>216</v>
      </c>
      <c r="AX20" s="14" t="s">
        <v>38</v>
      </c>
      <c r="AY20" s="24" t="s">
        <v>37</v>
      </c>
      <c r="AZ20" s="14" t="s">
        <v>55</v>
      </c>
      <c r="BA20" s="14" t="s">
        <v>38</v>
      </c>
      <c r="BB20" s="24" t="s">
        <v>37</v>
      </c>
      <c r="BC20" s="14" t="s">
        <v>217</v>
      </c>
      <c r="BD20" s="14" t="s">
        <v>38</v>
      </c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</row>
    <row r="21" spans="1:75" ht="12.75" x14ac:dyDescent="0.2">
      <c r="A21" s="12" t="s">
        <v>39</v>
      </c>
      <c r="B21" s="16">
        <v>360</v>
      </c>
      <c r="C21" s="14" t="s">
        <v>20</v>
      </c>
      <c r="D21" s="15">
        <v>0.41111111111111109</v>
      </c>
      <c r="E21" s="24" t="s">
        <v>39</v>
      </c>
      <c r="F21" s="30">
        <v>10</v>
      </c>
      <c r="G21" s="14">
        <v>10</v>
      </c>
      <c r="H21" s="24" t="s">
        <v>39</v>
      </c>
      <c r="I21" s="30">
        <v>9.7101449275362306</v>
      </c>
      <c r="J21" s="14">
        <v>10</v>
      </c>
      <c r="K21" s="24" t="s">
        <v>39</v>
      </c>
      <c r="L21" s="24" t="s">
        <v>188</v>
      </c>
      <c r="M21" s="14">
        <v>100</v>
      </c>
      <c r="N21" s="14" t="s">
        <v>104</v>
      </c>
      <c r="O21" s="24" t="s">
        <v>39</v>
      </c>
      <c r="P21" s="14" t="s">
        <v>190</v>
      </c>
      <c r="Q21" s="14" t="s">
        <v>258</v>
      </c>
      <c r="R21" s="24" t="s">
        <v>39</v>
      </c>
      <c r="S21" s="14" t="s">
        <v>175</v>
      </c>
      <c r="T21" s="14" t="s">
        <v>193</v>
      </c>
      <c r="U21" s="24" t="s">
        <v>39</v>
      </c>
      <c r="V21" s="24" t="s">
        <v>103</v>
      </c>
      <c r="W21" s="14"/>
      <c r="X21" s="14" t="s">
        <v>104</v>
      </c>
      <c r="Y21" s="24" t="s">
        <v>39</v>
      </c>
      <c r="Z21" s="14" t="s">
        <v>259</v>
      </c>
      <c r="AA21" s="14" t="s">
        <v>20</v>
      </c>
      <c r="AB21" s="24" t="s">
        <v>39</v>
      </c>
      <c r="AC21" s="24" t="s">
        <v>106</v>
      </c>
      <c r="AD21" s="14">
        <v>3</v>
      </c>
      <c r="AE21" s="14" t="s">
        <v>123</v>
      </c>
      <c r="AF21" s="24" t="s">
        <v>39</v>
      </c>
      <c r="AG21" s="24" t="s">
        <v>108</v>
      </c>
      <c r="AH21" s="14">
        <v>2</v>
      </c>
      <c r="AI21" s="14" t="s">
        <v>169</v>
      </c>
      <c r="AJ21" s="24" t="s">
        <v>39</v>
      </c>
      <c r="AK21" s="14" t="s">
        <v>245</v>
      </c>
      <c r="AL21" s="14" t="s">
        <v>220</v>
      </c>
      <c r="AM21" s="24" t="s">
        <v>39</v>
      </c>
      <c r="AN21" s="14" t="s">
        <v>236</v>
      </c>
      <c r="AO21" s="14" t="s">
        <v>20</v>
      </c>
      <c r="AP21" s="24" t="s">
        <v>39</v>
      </c>
      <c r="AQ21" s="14" t="s">
        <v>236</v>
      </c>
      <c r="AR21" s="14" t="s">
        <v>20</v>
      </c>
      <c r="AS21" s="24" t="s">
        <v>39</v>
      </c>
      <c r="AT21" s="14" t="s">
        <v>260</v>
      </c>
      <c r="AU21" s="14" t="s">
        <v>233</v>
      </c>
      <c r="AV21" s="24" t="s">
        <v>39</v>
      </c>
      <c r="AW21" s="14" t="s">
        <v>174</v>
      </c>
      <c r="AX21" s="14" t="s">
        <v>20</v>
      </c>
      <c r="AY21" s="24" t="s">
        <v>39</v>
      </c>
      <c r="AZ21" s="14" t="s">
        <v>161</v>
      </c>
      <c r="BA21" s="14" t="s">
        <v>20</v>
      </c>
      <c r="BB21" s="24" t="s">
        <v>39</v>
      </c>
      <c r="BC21" s="14" t="s">
        <v>17</v>
      </c>
      <c r="BD21" s="14" t="s">
        <v>20</v>
      </c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</row>
    <row r="22" spans="1:75" ht="12.75" x14ac:dyDescent="0.2">
      <c r="A22" s="12" t="s">
        <v>40</v>
      </c>
      <c r="B22" s="16">
        <v>369</v>
      </c>
      <c r="C22" s="14" t="s">
        <v>41</v>
      </c>
      <c r="D22" s="15">
        <v>0.45528455284552843</v>
      </c>
      <c r="E22" s="24" t="s">
        <v>40</v>
      </c>
      <c r="F22" s="30">
        <v>9.375</v>
      </c>
      <c r="G22" s="14">
        <v>10</v>
      </c>
      <c r="H22" s="24" t="s">
        <v>40</v>
      </c>
      <c r="I22" s="30">
        <v>9.4029850746268657</v>
      </c>
      <c r="J22" s="14">
        <v>10</v>
      </c>
      <c r="K22" s="24" t="s">
        <v>40</v>
      </c>
      <c r="L22" s="24" t="s">
        <v>188</v>
      </c>
      <c r="M22" s="14">
        <v>100</v>
      </c>
      <c r="N22" s="14" t="s">
        <v>104</v>
      </c>
      <c r="O22" s="24" t="s">
        <v>40</v>
      </c>
      <c r="P22" s="14" t="s">
        <v>194</v>
      </c>
      <c r="Q22" s="14" t="s">
        <v>203</v>
      </c>
      <c r="R22" s="24" t="s">
        <v>40</v>
      </c>
      <c r="S22" s="14" t="s">
        <v>182</v>
      </c>
      <c r="T22" s="14" t="s">
        <v>177</v>
      </c>
      <c r="U22" s="24" t="s">
        <v>40</v>
      </c>
      <c r="V22" s="24" t="s">
        <v>103</v>
      </c>
      <c r="W22" s="14"/>
      <c r="X22" s="14" t="s">
        <v>104</v>
      </c>
      <c r="Y22" s="24" t="s">
        <v>40</v>
      </c>
      <c r="Z22" s="14" t="s">
        <v>195</v>
      </c>
      <c r="AA22" s="14" t="s">
        <v>41</v>
      </c>
      <c r="AB22" s="24" t="s">
        <v>40</v>
      </c>
      <c r="AC22" s="24" t="s">
        <v>106</v>
      </c>
      <c r="AD22" s="14">
        <v>3</v>
      </c>
      <c r="AE22" s="14" t="s">
        <v>123</v>
      </c>
      <c r="AF22" s="24" t="s">
        <v>40</v>
      </c>
      <c r="AG22" s="24" t="s">
        <v>148</v>
      </c>
      <c r="AH22" s="14">
        <v>0</v>
      </c>
      <c r="AI22" s="14" t="s">
        <v>147</v>
      </c>
      <c r="AJ22" s="24" t="s">
        <v>40</v>
      </c>
      <c r="AK22" s="14" t="s">
        <v>163</v>
      </c>
      <c r="AL22" s="14" t="s">
        <v>198</v>
      </c>
      <c r="AM22" s="24" t="s">
        <v>40</v>
      </c>
      <c r="AN22" s="14" t="s">
        <v>261</v>
      </c>
      <c r="AO22" s="14" t="s">
        <v>41</v>
      </c>
      <c r="AP22" s="24" t="s">
        <v>40</v>
      </c>
      <c r="AQ22" s="14" t="s">
        <v>204</v>
      </c>
      <c r="AR22" s="14" t="s">
        <v>41</v>
      </c>
      <c r="AS22" s="24" t="s">
        <v>40</v>
      </c>
      <c r="AT22" s="14" t="s">
        <v>259</v>
      </c>
      <c r="AU22" s="14" t="s">
        <v>192</v>
      </c>
      <c r="AV22" s="24" t="s">
        <v>40</v>
      </c>
      <c r="AW22" s="14" t="s">
        <v>210</v>
      </c>
      <c r="AX22" s="14" t="s">
        <v>41</v>
      </c>
      <c r="AY22" s="24" t="s">
        <v>40</v>
      </c>
      <c r="AZ22" s="14" t="s">
        <v>211</v>
      </c>
      <c r="BA22" s="14" t="s">
        <v>41</v>
      </c>
      <c r="BB22" s="24" t="s">
        <v>40</v>
      </c>
      <c r="BC22" s="14" t="s">
        <v>207</v>
      </c>
      <c r="BD22" s="14" t="s">
        <v>41</v>
      </c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</row>
    <row r="23" spans="1:75" ht="25.5" customHeight="1" x14ac:dyDescent="0.2">
      <c r="A23" s="12" t="s">
        <v>42</v>
      </c>
      <c r="B23" s="16">
        <v>309</v>
      </c>
      <c r="C23" s="14" t="s">
        <v>43</v>
      </c>
      <c r="D23" s="15">
        <v>0.58576051779935279</v>
      </c>
      <c r="E23" s="24" t="s">
        <v>42</v>
      </c>
      <c r="F23" s="30">
        <v>10</v>
      </c>
      <c r="G23" s="14">
        <v>10</v>
      </c>
      <c r="H23" s="24" t="s">
        <v>42</v>
      </c>
      <c r="I23" s="30">
        <v>9.420289855072463</v>
      </c>
      <c r="J23" s="14">
        <v>10</v>
      </c>
      <c r="K23" s="24" t="s">
        <v>42</v>
      </c>
      <c r="L23" s="24" t="s">
        <v>97</v>
      </c>
      <c r="M23" s="14">
        <v>3</v>
      </c>
      <c r="N23" s="14" t="s">
        <v>117</v>
      </c>
      <c r="O23" s="24" t="s">
        <v>42</v>
      </c>
      <c r="P23" s="14" t="s">
        <v>262</v>
      </c>
      <c r="Q23" s="14" t="s">
        <v>263</v>
      </c>
      <c r="R23" s="24" t="s">
        <v>42</v>
      </c>
      <c r="S23" s="14" t="s">
        <v>258</v>
      </c>
      <c r="T23" s="14" t="s">
        <v>236</v>
      </c>
      <c r="U23" s="24" t="s">
        <v>42</v>
      </c>
      <c r="V23" s="24" t="s">
        <v>103</v>
      </c>
      <c r="W23" s="14"/>
      <c r="X23" s="14" t="s">
        <v>104</v>
      </c>
      <c r="Y23" s="24" t="s">
        <v>42</v>
      </c>
      <c r="Z23" s="14" t="s">
        <v>263</v>
      </c>
      <c r="AA23" s="14" t="s">
        <v>43</v>
      </c>
      <c r="AB23" s="24" t="s">
        <v>42</v>
      </c>
      <c r="AC23" s="24" t="s">
        <v>106</v>
      </c>
      <c r="AD23" s="14">
        <v>2</v>
      </c>
      <c r="AE23" s="14" t="s">
        <v>169</v>
      </c>
      <c r="AF23" s="24" t="s">
        <v>42</v>
      </c>
      <c r="AG23" s="24" t="s">
        <v>108</v>
      </c>
      <c r="AH23" s="14">
        <v>2</v>
      </c>
      <c r="AI23" s="14" t="s">
        <v>169</v>
      </c>
      <c r="AJ23" s="24" t="s">
        <v>42</v>
      </c>
      <c r="AK23" s="14" t="s">
        <v>220</v>
      </c>
      <c r="AL23" s="14" t="s">
        <v>220</v>
      </c>
      <c r="AM23" s="24" t="s">
        <v>42</v>
      </c>
      <c r="AN23" s="14" t="s">
        <v>264</v>
      </c>
      <c r="AO23" s="14" t="s">
        <v>43</v>
      </c>
      <c r="AP23" s="24" t="s">
        <v>42</v>
      </c>
      <c r="AQ23" s="14" t="s">
        <v>265</v>
      </c>
      <c r="AR23" s="14" t="s">
        <v>43</v>
      </c>
      <c r="AS23" s="24" t="s">
        <v>42</v>
      </c>
      <c r="AT23" s="14" t="s">
        <v>189</v>
      </c>
      <c r="AU23" s="14" t="s">
        <v>234</v>
      </c>
      <c r="AV23" s="24" t="s">
        <v>42</v>
      </c>
      <c r="AW23" s="14" t="s">
        <v>53</v>
      </c>
      <c r="AX23" s="14" t="s">
        <v>43</v>
      </c>
      <c r="AY23" s="24" t="s">
        <v>42</v>
      </c>
      <c r="AZ23" s="14" t="s">
        <v>53</v>
      </c>
      <c r="BA23" s="14" t="s">
        <v>43</v>
      </c>
      <c r="BB23" s="24" t="s">
        <v>42</v>
      </c>
      <c r="BC23" s="14" t="s">
        <v>266</v>
      </c>
      <c r="BD23" s="14" t="s">
        <v>43</v>
      </c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</row>
    <row r="24" spans="1:75" ht="12.75" x14ac:dyDescent="0.2">
      <c r="A24" s="12" t="s">
        <v>44</v>
      </c>
      <c r="B24" s="16">
        <v>399</v>
      </c>
      <c r="C24" s="14" t="s">
        <v>45</v>
      </c>
      <c r="D24" s="15">
        <v>0.72180451127819545</v>
      </c>
      <c r="E24" s="24" t="s">
        <v>44</v>
      </c>
      <c r="F24" s="30">
        <v>10</v>
      </c>
      <c r="G24" s="14">
        <v>10</v>
      </c>
      <c r="H24" s="24" t="s">
        <v>44</v>
      </c>
      <c r="I24" s="30">
        <v>9.27536231884058</v>
      </c>
      <c r="J24" s="14">
        <v>10</v>
      </c>
      <c r="K24" s="24" t="s">
        <v>44</v>
      </c>
      <c r="L24" s="24" t="s">
        <v>188</v>
      </c>
      <c r="M24" s="14">
        <v>100</v>
      </c>
      <c r="N24" s="14" t="s">
        <v>104</v>
      </c>
      <c r="O24" s="24" t="s">
        <v>44</v>
      </c>
      <c r="P24" s="14" t="s">
        <v>267</v>
      </c>
      <c r="Q24" s="14" t="s">
        <v>268</v>
      </c>
      <c r="R24" s="24" t="s">
        <v>44</v>
      </c>
      <c r="S24" s="14" t="s">
        <v>269</v>
      </c>
      <c r="T24" s="14" t="s">
        <v>38</v>
      </c>
      <c r="U24" s="24" t="s">
        <v>44</v>
      </c>
      <c r="V24" s="24" t="s">
        <v>103</v>
      </c>
      <c r="W24" s="14"/>
      <c r="X24" s="14" t="s">
        <v>104</v>
      </c>
      <c r="Y24" s="24" t="s">
        <v>44</v>
      </c>
      <c r="Z24" s="14" t="s">
        <v>270</v>
      </c>
      <c r="AA24" s="14" t="s">
        <v>45</v>
      </c>
      <c r="AB24" s="24" t="s">
        <v>44</v>
      </c>
      <c r="AC24" s="24" t="s">
        <v>106</v>
      </c>
      <c r="AD24" s="14">
        <v>3</v>
      </c>
      <c r="AE24" s="14" t="s">
        <v>123</v>
      </c>
      <c r="AF24" s="24" t="s">
        <v>44</v>
      </c>
      <c r="AG24" s="24" t="s">
        <v>108</v>
      </c>
      <c r="AH24" s="14">
        <v>3</v>
      </c>
      <c r="AI24" s="14" t="s">
        <v>123</v>
      </c>
      <c r="AJ24" s="24" t="s">
        <v>44</v>
      </c>
      <c r="AK24" s="14" t="s">
        <v>163</v>
      </c>
      <c r="AL24" s="14" t="s">
        <v>198</v>
      </c>
      <c r="AM24" s="24" t="s">
        <v>44</v>
      </c>
      <c r="AN24" s="14" t="s">
        <v>271</v>
      </c>
      <c r="AO24" s="14" t="s">
        <v>45</v>
      </c>
      <c r="AP24" s="24" t="s">
        <v>44</v>
      </c>
      <c r="AQ24" s="14" t="s">
        <v>272</v>
      </c>
      <c r="AR24" s="14" t="s">
        <v>45</v>
      </c>
      <c r="AS24" s="24" t="s">
        <v>44</v>
      </c>
      <c r="AT24" s="14" t="s">
        <v>273</v>
      </c>
      <c r="AU24" s="14" t="s">
        <v>213</v>
      </c>
      <c r="AV24" s="24" t="s">
        <v>44</v>
      </c>
      <c r="AW24" s="14" t="s">
        <v>274</v>
      </c>
      <c r="AX24" s="14" t="s">
        <v>45</v>
      </c>
      <c r="AY24" s="24" t="s">
        <v>44</v>
      </c>
      <c r="AZ24" s="14" t="s">
        <v>275</v>
      </c>
      <c r="BA24" s="14" t="s">
        <v>45</v>
      </c>
      <c r="BB24" s="24" t="s">
        <v>44</v>
      </c>
      <c r="BC24" s="14" t="s">
        <v>276</v>
      </c>
      <c r="BD24" s="14" t="s">
        <v>45</v>
      </c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</row>
    <row r="25" spans="1:75" ht="12.75" x14ac:dyDescent="0.2">
      <c r="A25" s="12" t="s">
        <v>46</v>
      </c>
      <c r="B25" s="16">
        <v>305</v>
      </c>
      <c r="C25" s="14" t="s">
        <v>47</v>
      </c>
      <c r="D25" s="15">
        <v>0.4163934426229508</v>
      </c>
      <c r="E25" s="24" t="s">
        <v>46</v>
      </c>
      <c r="F25" s="30">
        <v>10</v>
      </c>
      <c r="G25" s="14">
        <v>10</v>
      </c>
      <c r="H25" s="24" t="s">
        <v>46</v>
      </c>
      <c r="I25" s="30">
        <v>9.420289855072463</v>
      </c>
      <c r="J25" s="14">
        <v>10</v>
      </c>
      <c r="K25" s="24" t="s">
        <v>46</v>
      </c>
      <c r="L25" s="24" t="s">
        <v>188</v>
      </c>
      <c r="M25" s="14">
        <v>100</v>
      </c>
      <c r="N25" s="14" t="s">
        <v>104</v>
      </c>
      <c r="O25" s="24" t="s">
        <v>46</v>
      </c>
      <c r="P25" s="14" t="s">
        <v>233</v>
      </c>
      <c r="Q25" s="14" t="s">
        <v>232</v>
      </c>
      <c r="R25" s="24" t="s">
        <v>46</v>
      </c>
      <c r="S25" s="14" t="s">
        <v>124</v>
      </c>
      <c r="T25" s="14" t="s">
        <v>277</v>
      </c>
      <c r="U25" s="24" t="s">
        <v>46</v>
      </c>
      <c r="V25" s="24" t="s">
        <v>103</v>
      </c>
      <c r="W25" s="14"/>
      <c r="X25" s="14" t="s">
        <v>104</v>
      </c>
      <c r="Y25" s="24" t="s">
        <v>46</v>
      </c>
      <c r="Z25" s="14" t="s">
        <v>196</v>
      </c>
      <c r="AA25" s="14" t="s">
        <v>47</v>
      </c>
      <c r="AB25" s="24" t="s">
        <v>46</v>
      </c>
      <c r="AC25" s="24" t="s">
        <v>106</v>
      </c>
      <c r="AD25" s="14">
        <v>3</v>
      </c>
      <c r="AE25" s="14" t="s">
        <v>123</v>
      </c>
      <c r="AF25" s="24" t="s">
        <v>46</v>
      </c>
      <c r="AG25" s="24" t="s">
        <v>108</v>
      </c>
      <c r="AH25" s="14">
        <v>3</v>
      </c>
      <c r="AI25" s="14" t="s">
        <v>123</v>
      </c>
      <c r="AJ25" s="24" t="s">
        <v>46</v>
      </c>
      <c r="AK25" s="14" t="s">
        <v>178</v>
      </c>
      <c r="AL25" s="14" t="s">
        <v>205</v>
      </c>
      <c r="AM25" s="24" t="s">
        <v>46</v>
      </c>
      <c r="AN25" s="14" t="s">
        <v>219</v>
      </c>
      <c r="AO25" s="14" t="s">
        <v>47</v>
      </c>
      <c r="AP25" s="24" t="s">
        <v>46</v>
      </c>
      <c r="AQ25" s="14" t="s">
        <v>258</v>
      </c>
      <c r="AR25" s="14" t="s">
        <v>47</v>
      </c>
      <c r="AS25" s="24" t="s">
        <v>46</v>
      </c>
      <c r="AT25" s="14" t="s">
        <v>125</v>
      </c>
      <c r="AU25" s="14" t="s">
        <v>278</v>
      </c>
      <c r="AV25" s="24" t="s">
        <v>46</v>
      </c>
      <c r="AW25" s="14" t="s">
        <v>199</v>
      </c>
      <c r="AX25" s="14" t="s">
        <v>47</v>
      </c>
      <c r="AY25" s="24" t="s">
        <v>46</v>
      </c>
      <c r="AZ25" s="14" t="s">
        <v>104</v>
      </c>
      <c r="BA25" s="14" t="s">
        <v>47</v>
      </c>
      <c r="BB25" s="24" t="s">
        <v>46</v>
      </c>
      <c r="BC25" s="14" t="s">
        <v>193</v>
      </c>
      <c r="BD25" s="14" t="s">
        <v>47</v>
      </c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5" ht="15.75" customHeight="1" x14ac:dyDescent="0.2">
      <c r="A26" s="12" t="s">
        <v>48</v>
      </c>
      <c r="B26" s="16">
        <v>383</v>
      </c>
      <c r="C26" s="14" t="s">
        <v>49</v>
      </c>
      <c r="D26" s="15">
        <v>0.54830287206266315</v>
      </c>
      <c r="E26" s="24" t="s">
        <v>48</v>
      </c>
      <c r="F26" s="30">
        <v>10</v>
      </c>
      <c r="G26" s="14">
        <v>10</v>
      </c>
      <c r="H26" s="24" t="s">
        <v>48</v>
      </c>
      <c r="I26" s="30">
        <v>8.9130434782608692</v>
      </c>
      <c r="J26" s="14">
        <v>10</v>
      </c>
      <c r="K26" s="24" t="s">
        <v>48</v>
      </c>
      <c r="L26" s="24" t="s">
        <v>188</v>
      </c>
      <c r="M26" s="14">
        <v>100</v>
      </c>
      <c r="N26" s="14" t="s">
        <v>104</v>
      </c>
      <c r="O26" s="24" t="s">
        <v>48</v>
      </c>
      <c r="P26" s="14" t="s">
        <v>273</v>
      </c>
      <c r="Q26" s="14" t="s">
        <v>55</v>
      </c>
      <c r="R26" s="24" t="s">
        <v>48</v>
      </c>
      <c r="S26" s="14" t="s">
        <v>204</v>
      </c>
      <c r="T26" s="14" t="s">
        <v>53</v>
      </c>
      <c r="U26" s="24" t="s">
        <v>48</v>
      </c>
      <c r="V26" s="24" t="s">
        <v>103</v>
      </c>
      <c r="W26" s="14"/>
      <c r="X26" s="14" t="s">
        <v>104</v>
      </c>
      <c r="Y26" s="24" t="s">
        <v>48</v>
      </c>
      <c r="Z26" s="14" t="s">
        <v>57</v>
      </c>
      <c r="AA26" s="14" t="s">
        <v>49</v>
      </c>
      <c r="AB26" s="24" t="s">
        <v>48</v>
      </c>
      <c r="AC26" s="24" t="s">
        <v>106</v>
      </c>
      <c r="AD26" s="14">
        <v>1</v>
      </c>
      <c r="AE26" s="14" t="s">
        <v>107</v>
      </c>
      <c r="AF26" s="24" t="s">
        <v>48</v>
      </c>
      <c r="AG26" s="24" t="s">
        <v>108</v>
      </c>
      <c r="AH26" s="14">
        <v>1</v>
      </c>
      <c r="AI26" s="14" t="s">
        <v>107</v>
      </c>
      <c r="AJ26" s="24" t="s">
        <v>48</v>
      </c>
      <c r="AK26" s="14" t="s">
        <v>198</v>
      </c>
      <c r="AL26" s="14" t="s">
        <v>198</v>
      </c>
      <c r="AM26" s="24" t="s">
        <v>48</v>
      </c>
      <c r="AN26" s="14" t="s">
        <v>279</v>
      </c>
      <c r="AO26" s="14" t="s">
        <v>49</v>
      </c>
      <c r="AP26" s="24" t="s">
        <v>48</v>
      </c>
      <c r="AQ26" s="14" t="s">
        <v>280</v>
      </c>
      <c r="AR26" s="14" t="s">
        <v>49</v>
      </c>
      <c r="AS26" s="24" t="s">
        <v>48</v>
      </c>
      <c r="AT26" s="14" t="s">
        <v>236</v>
      </c>
      <c r="AU26" s="14" t="s">
        <v>236</v>
      </c>
      <c r="AV26" s="24" t="s">
        <v>48</v>
      </c>
      <c r="AW26" s="14" t="s">
        <v>281</v>
      </c>
      <c r="AX26" s="14" t="s">
        <v>49</v>
      </c>
      <c r="AY26" s="24" t="s">
        <v>48</v>
      </c>
      <c r="AZ26" s="14" t="s">
        <v>282</v>
      </c>
      <c r="BA26" s="14" t="s">
        <v>49</v>
      </c>
      <c r="BB26" s="24" t="s">
        <v>48</v>
      </c>
      <c r="BC26" s="14" t="s">
        <v>283</v>
      </c>
      <c r="BD26" s="14" t="s">
        <v>49</v>
      </c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</row>
    <row r="27" spans="1:75" ht="12.75" x14ac:dyDescent="0.2">
      <c r="A27" s="12" t="s">
        <v>50</v>
      </c>
      <c r="B27" s="16">
        <v>351</v>
      </c>
      <c r="C27" s="14" t="s">
        <v>51</v>
      </c>
      <c r="D27" s="15">
        <v>0.42735042735042733</v>
      </c>
      <c r="E27" s="24" t="s">
        <v>50</v>
      </c>
      <c r="F27" s="30">
        <v>10</v>
      </c>
      <c r="G27" s="14">
        <v>10</v>
      </c>
      <c r="H27" s="24" t="s">
        <v>50</v>
      </c>
      <c r="I27" s="30">
        <v>9.6923076923076916</v>
      </c>
      <c r="J27" s="14">
        <v>10</v>
      </c>
      <c r="K27" s="24" t="s">
        <v>50</v>
      </c>
      <c r="L27" s="24" t="s">
        <v>188</v>
      </c>
      <c r="M27" s="14">
        <v>100</v>
      </c>
      <c r="N27" s="14" t="s">
        <v>104</v>
      </c>
      <c r="O27" s="24" t="s">
        <v>50</v>
      </c>
      <c r="P27" s="14" t="s">
        <v>192</v>
      </c>
      <c r="Q27" s="14" t="s">
        <v>219</v>
      </c>
      <c r="R27" s="24" t="s">
        <v>50</v>
      </c>
      <c r="S27" s="14" t="s">
        <v>104</v>
      </c>
      <c r="T27" s="14" t="s">
        <v>284</v>
      </c>
      <c r="U27" s="24" t="s">
        <v>50</v>
      </c>
      <c r="V27" s="24" t="s">
        <v>103</v>
      </c>
      <c r="W27" s="14"/>
      <c r="X27" s="14" t="s">
        <v>104</v>
      </c>
      <c r="Y27" s="24" t="s">
        <v>50</v>
      </c>
      <c r="Z27" s="14" t="s">
        <v>190</v>
      </c>
      <c r="AA27" s="14" t="s">
        <v>51</v>
      </c>
      <c r="AB27" s="24" t="s">
        <v>50</v>
      </c>
      <c r="AC27" s="24" t="s">
        <v>146</v>
      </c>
      <c r="AD27" s="14">
        <v>0</v>
      </c>
      <c r="AE27" s="14" t="s">
        <v>147</v>
      </c>
      <c r="AF27" s="24" t="s">
        <v>50</v>
      </c>
      <c r="AG27" s="24" t="s">
        <v>108</v>
      </c>
      <c r="AH27" s="14">
        <v>3</v>
      </c>
      <c r="AI27" s="14" t="s">
        <v>123</v>
      </c>
      <c r="AJ27" s="24" t="s">
        <v>50</v>
      </c>
      <c r="AK27" s="14" t="s">
        <v>220</v>
      </c>
      <c r="AL27" s="14" t="s">
        <v>198</v>
      </c>
      <c r="AM27" s="24" t="s">
        <v>50</v>
      </c>
      <c r="AN27" s="14" t="s">
        <v>263</v>
      </c>
      <c r="AO27" s="14" t="s">
        <v>51</v>
      </c>
      <c r="AP27" s="24" t="s">
        <v>50</v>
      </c>
      <c r="AQ27" s="14" t="s">
        <v>194</v>
      </c>
      <c r="AR27" s="14" t="s">
        <v>51</v>
      </c>
      <c r="AS27" s="24" t="s">
        <v>50</v>
      </c>
      <c r="AT27" s="14" t="s">
        <v>260</v>
      </c>
      <c r="AU27" s="14" t="s">
        <v>125</v>
      </c>
      <c r="AV27" s="24" t="s">
        <v>50</v>
      </c>
      <c r="AW27" s="14" t="s">
        <v>215</v>
      </c>
      <c r="AX27" s="14" t="s">
        <v>51</v>
      </c>
      <c r="AY27" s="24" t="s">
        <v>50</v>
      </c>
      <c r="AZ27" s="14" t="s">
        <v>17</v>
      </c>
      <c r="BA27" s="14" t="s">
        <v>51</v>
      </c>
      <c r="BB27" s="24" t="s">
        <v>50</v>
      </c>
      <c r="BC27" s="14" t="s">
        <v>32</v>
      </c>
      <c r="BD27" s="14" t="s">
        <v>51</v>
      </c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</row>
    <row r="28" spans="1:75" ht="15.75" customHeight="1" x14ac:dyDescent="0.2">
      <c r="A28" s="12" t="s">
        <v>52</v>
      </c>
      <c r="B28" s="16">
        <v>349</v>
      </c>
      <c r="C28" s="14" t="s">
        <v>53</v>
      </c>
      <c r="D28" s="15">
        <v>0.47851002865329512</v>
      </c>
      <c r="E28" s="24" t="s">
        <v>52</v>
      </c>
      <c r="F28" s="33">
        <v>10</v>
      </c>
      <c r="G28" s="14">
        <v>10</v>
      </c>
      <c r="H28" s="24" t="s">
        <v>52</v>
      </c>
      <c r="I28" s="30">
        <v>9.3382352941176467</v>
      </c>
      <c r="J28" s="14">
        <v>10</v>
      </c>
      <c r="K28" s="24" t="s">
        <v>52</v>
      </c>
      <c r="L28" s="24" t="s">
        <v>188</v>
      </c>
      <c r="M28" s="14">
        <v>100</v>
      </c>
      <c r="N28" s="14" t="s">
        <v>104</v>
      </c>
      <c r="O28" s="24" t="s">
        <v>52</v>
      </c>
      <c r="P28" s="14" t="s">
        <v>254</v>
      </c>
      <c r="Q28" s="14" t="s">
        <v>285</v>
      </c>
      <c r="R28" s="24" t="s">
        <v>52</v>
      </c>
      <c r="S28" s="14" t="s">
        <v>175</v>
      </c>
      <c r="T28" s="14" t="s">
        <v>193</v>
      </c>
      <c r="U28" s="24" t="s">
        <v>52</v>
      </c>
      <c r="V28" s="24" t="s">
        <v>160</v>
      </c>
      <c r="W28" s="14"/>
      <c r="X28" s="14" t="s">
        <v>125</v>
      </c>
      <c r="Y28" s="24" t="s">
        <v>52</v>
      </c>
      <c r="Z28" s="14" t="s">
        <v>251</v>
      </c>
      <c r="AA28" s="14" t="s">
        <v>53</v>
      </c>
      <c r="AB28" s="24" t="s">
        <v>52</v>
      </c>
      <c r="AC28" s="24" t="s">
        <v>146</v>
      </c>
      <c r="AD28" s="14">
        <v>0</v>
      </c>
      <c r="AE28" s="14" t="s">
        <v>147</v>
      </c>
      <c r="AF28" s="24" t="s">
        <v>52</v>
      </c>
      <c r="AG28" s="24" t="s">
        <v>108</v>
      </c>
      <c r="AH28" s="14">
        <v>2</v>
      </c>
      <c r="AI28" s="14" t="s">
        <v>169</v>
      </c>
      <c r="AJ28" s="24" t="s">
        <v>52</v>
      </c>
      <c r="AK28" s="14" t="s">
        <v>220</v>
      </c>
      <c r="AL28" s="14" t="s">
        <v>220</v>
      </c>
      <c r="AM28" s="24" t="s">
        <v>52</v>
      </c>
      <c r="AN28" s="14" t="s">
        <v>211</v>
      </c>
      <c r="AO28" s="14" t="s">
        <v>53</v>
      </c>
      <c r="AP28" s="24" t="s">
        <v>52</v>
      </c>
      <c r="AQ28" s="14" t="s">
        <v>286</v>
      </c>
      <c r="AR28" s="14" t="s">
        <v>53</v>
      </c>
      <c r="AS28" s="24" t="s">
        <v>52</v>
      </c>
      <c r="AT28" s="14" t="s">
        <v>34</v>
      </c>
      <c r="AU28" s="14" t="s">
        <v>287</v>
      </c>
      <c r="AV28" s="24" t="s">
        <v>52</v>
      </c>
      <c r="AW28" s="14" t="s">
        <v>223</v>
      </c>
      <c r="AX28" s="14" t="s">
        <v>53</v>
      </c>
      <c r="AY28" s="24" t="s">
        <v>52</v>
      </c>
      <c r="AZ28" s="14" t="s">
        <v>186</v>
      </c>
      <c r="BA28" s="14" t="s">
        <v>53</v>
      </c>
      <c r="BB28" s="24" t="s">
        <v>52</v>
      </c>
      <c r="BC28" s="14" t="s">
        <v>191</v>
      </c>
      <c r="BD28" s="14" t="s">
        <v>53</v>
      </c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</row>
    <row r="29" spans="1:75" ht="15.75" customHeight="1" x14ac:dyDescent="0.2">
      <c r="A29" s="12" t="s">
        <v>54</v>
      </c>
      <c r="B29" s="16">
        <v>359</v>
      </c>
      <c r="C29" s="14" t="s">
        <v>55</v>
      </c>
      <c r="D29" s="15">
        <v>0.49582172701949861</v>
      </c>
      <c r="E29" s="24" t="s">
        <v>54</v>
      </c>
      <c r="F29" s="30">
        <v>10</v>
      </c>
      <c r="G29" s="14">
        <v>10</v>
      </c>
      <c r="H29" s="24" t="s">
        <v>54</v>
      </c>
      <c r="I29" s="30">
        <v>9.1044776119402986</v>
      </c>
      <c r="J29" s="14">
        <v>10</v>
      </c>
      <c r="K29" s="24" t="s">
        <v>54</v>
      </c>
      <c r="L29" s="24" t="s">
        <v>188</v>
      </c>
      <c r="M29" s="14">
        <v>100</v>
      </c>
      <c r="N29" s="14" t="s">
        <v>104</v>
      </c>
      <c r="O29" s="24" t="s">
        <v>54</v>
      </c>
      <c r="P29" s="14" t="s">
        <v>17</v>
      </c>
      <c r="Q29" s="14" t="s">
        <v>223</v>
      </c>
      <c r="R29" s="24" t="s">
        <v>54</v>
      </c>
      <c r="S29" s="14" t="s">
        <v>288</v>
      </c>
      <c r="T29" s="14" t="s">
        <v>259</v>
      </c>
      <c r="U29" s="24" t="s">
        <v>54</v>
      </c>
      <c r="V29" s="24" t="s">
        <v>103</v>
      </c>
      <c r="W29" s="14"/>
      <c r="X29" s="14" t="s">
        <v>104</v>
      </c>
      <c r="Y29" s="24" t="s">
        <v>54</v>
      </c>
      <c r="Z29" s="14" t="s">
        <v>195</v>
      </c>
      <c r="AA29" s="14" t="s">
        <v>55</v>
      </c>
      <c r="AB29" s="24" t="s">
        <v>54</v>
      </c>
      <c r="AC29" s="24" t="s">
        <v>106</v>
      </c>
      <c r="AD29" s="14">
        <v>3</v>
      </c>
      <c r="AE29" s="14" t="s">
        <v>123</v>
      </c>
      <c r="AF29" s="24" t="s">
        <v>54</v>
      </c>
      <c r="AG29" s="24" t="s">
        <v>108</v>
      </c>
      <c r="AH29" s="14">
        <v>3</v>
      </c>
      <c r="AI29" s="14" t="s">
        <v>123</v>
      </c>
      <c r="AJ29" s="24" t="s">
        <v>54</v>
      </c>
      <c r="AK29" s="14" t="s">
        <v>289</v>
      </c>
      <c r="AL29" s="14" t="s">
        <v>235</v>
      </c>
      <c r="AM29" s="24" t="s">
        <v>54</v>
      </c>
      <c r="AN29" s="14" t="s">
        <v>57</v>
      </c>
      <c r="AO29" s="14" t="s">
        <v>55</v>
      </c>
      <c r="AP29" s="24" t="s">
        <v>54</v>
      </c>
      <c r="AQ29" s="14" t="s">
        <v>24</v>
      </c>
      <c r="AR29" s="14" t="s">
        <v>55</v>
      </c>
      <c r="AS29" s="24" t="s">
        <v>54</v>
      </c>
      <c r="AT29" s="14" t="s">
        <v>47</v>
      </c>
      <c r="AU29" s="14" t="s">
        <v>238</v>
      </c>
      <c r="AV29" s="24" t="s">
        <v>54</v>
      </c>
      <c r="AW29" s="14" t="s">
        <v>36</v>
      </c>
      <c r="AX29" s="14" t="s">
        <v>55</v>
      </c>
      <c r="AY29" s="24" t="s">
        <v>54</v>
      </c>
      <c r="AZ29" s="14" t="s">
        <v>20</v>
      </c>
      <c r="BA29" s="14" t="s">
        <v>55</v>
      </c>
      <c r="BB29" s="24" t="s">
        <v>54</v>
      </c>
      <c r="BC29" s="14" t="s">
        <v>28</v>
      </c>
      <c r="BD29" s="14" t="s">
        <v>55</v>
      </c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</row>
    <row r="30" spans="1:75" ht="15.75" customHeight="1" x14ac:dyDescent="0.2">
      <c r="A30" s="12" t="s">
        <v>56</v>
      </c>
      <c r="B30" s="16">
        <v>341</v>
      </c>
      <c r="C30" s="14" t="s">
        <v>57</v>
      </c>
      <c r="D30" s="15">
        <v>0.48093841642228741</v>
      </c>
      <c r="E30" s="24" t="s">
        <v>56</v>
      </c>
      <c r="F30" s="30">
        <v>10</v>
      </c>
      <c r="G30" s="14">
        <v>10</v>
      </c>
      <c r="H30" s="24" t="s">
        <v>56</v>
      </c>
      <c r="I30" s="30">
        <v>9.5522388059701484</v>
      </c>
      <c r="J30" s="14">
        <v>10</v>
      </c>
      <c r="K30" s="24" t="s">
        <v>56</v>
      </c>
      <c r="L30" s="24" t="s">
        <v>188</v>
      </c>
      <c r="M30" s="14">
        <v>100</v>
      </c>
      <c r="N30" s="14" t="s">
        <v>104</v>
      </c>
      <c r="O30" s="24" t="s">
        <v>56</v>
      </c>
      <c r="P30" s="14" t="s">
        <v>290</v>
      </c>
      <c r="Q30" s="14" t="s">
        <v>186</v>
      </c>
      <c r="R30" s="24" t="s">
        <v>56</v>
      </c>
      <c r="S30" s="14" t="s">
        <v>47</v>
      </c>
      <c r="T30" s="14" t="s">
        <v>223</v>
      </c>
      <c r="U30" s="24" t="s">
        <v>56</v>
      </c>
      <c r="V30" s="24" t="s">
        <v>103</v>
      </c>
      <c r="W30" s="14"/>
      <c r="X30" s="14" t="s">
        <v>104</v>
      </c>
      <c r="Y30" s="24" t="s">
        <v>56</v>
      </c>
      <c r="Z30" s="14" t="s">
        <v>185</v>
      </c>
      <c r="AA30" s="14" t="s">
        <v>57</v>
      </c>
      <c r="AB30" s="24" t="s">
        <v>56</v>
      </c>
      <c r="AC30" s="24" t="s">
        <v>146</v>
      </c>
      <c r="AD30" s="14">
        <v>0</v>
      </c>
      <c r="AE30" s="14" t="s">
        <v>147</v>
      </c>
      <c r="AF30" s="24" t="s">
        <v>56</v>
      </c>
      <c r="AG30" s="24" t="s">
        <v>108</v>
      </c>
      <c r="AH30" s="14">
        <v>2</v>
      </c>
      <c r="AI30" s="14" t="s">
        <v>169</v>
      </c>
      <c r="AJ30" s="24" t="s">
        <v>56</v>
      </c>
      <c r="AK30" s="14" t="s">
        <v>187</v>
      </c>
      <c r="AL30" s="14" t="s">
        <v>179</v>
      </c>
      <c r="AM30" s="24" t="s">
        <v>56</v>
      </c>
      <c r="AN30" s="14" t="s">
        <v>51</v>
      </c>
      <c r="AO30" s="14" t="s">
        <v>57</v>
      </c>
      <c r="AP30" s="24" t="s">
        <v>56</v>
      </c>
      <c r="AQ30" s="14" t="s">
        <v>253</v>
      </c>
      <c r="AR30" s="14" t="s">
        <v>57</v>
      </c>
      <c r="AS30" s="24" t="s">
        <v>56</v>
      </c>
      <c r="AT30" s="14" t="s">
        <v>285</v>
      </c>
      <c r="AU30" s="14" t="s">
        <v>174</v>
      </c>
      <c r="AV30" s="24" t="s">
        <v>56</v>
      </c>
      <c r="AW30" s="14" t="s">
        <v>20</v>
      </c>
      <c r="AX30" s="14" t="s">
        <v>57</v>
      </c>
      <c r="AY30" s="24" t="s">
        <v>56</v>
      </c>
      <c r="AZ30" s="14" t="s">
        <v>203</v>
      </c>
      <c r="BA30" s="14" t="s">
        <v>57</v>
      </c>
      <c r="BB30" s="24" t="s">
        <v>56</v>
      </c>
      <c r="BC30" s="14" t="s">
        <v>253</v>
      </c>
      <c r="BD30" s="14" t="s">
        <v>57</v>
      </c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5" ht="15.75" customHeight="1" x14ac:dyDescent="0.2">
      <c r="A31" s="12" t="s">
        <v>58</v>
      </c>
      <c r="B31" s="16">
        <v>387</v>
      </c>
      <c r="C31" s="14" t="s">
        <v>59</v>
      </c>
      <c r="D31" s="15">
        <v>0.60981912144702843</v>
      </c>
      <c r="E31" s="24" t="s">
        <v>58</v>
      </c>
      <c r="F31" s="30">
        <v>10</v>
      </c>
      <c r="G31" s="14">
        <v>10</v>
      </c>
      <c r="H31" s="24" t="s">
        <v>58</v>
      </c>
      <c r="I31" s="30">
        <v>9.0298507462686572</v>
      </c>
      <c r="J31" s="14">
        <v>10</v>
      </c>
      <c r="K31" s="24" t="s">
        <v>58</v>
      </c>
      <c r="L31" s="24" t="s">
        <v>188</v>
      </c>
      <c r="M31" s="14">
        <v>100</v>
      </c>
      <c r="N31" s="14" t="s">
        <v>104</v>
      </c>
      <c r="O31" s="24" t="s">
        <v>58</v>
      </c>
      <c r="P31" s="14" t="s">
        <v>291</v>
      </c>
      <c r="Q31" s="14" t="s">
        <v>292</v>
      </c>
      <c r="R31" s="24" t="s">
        <v>58</v>
      </c>
      <c r="S31" s="14" t="s">
        <v>293</v>
      </c>
      <c r="T31" s="14" t="s">
        <v>282</v>
      </c>
      <c r="U31" s="24" t="s">
        <v>58</v>
      </c>
      <c r="V31" s="24" t="s">
        <v>103</v>
      </c>
      <c r="W31" s="14"/>
      <c r="X31" s="14" t="s">
        <v>104</v>
      </c>
      <c r="Y31" s="24" t="s">
        <v>58</v>
      </c>
      <c r="Z31" s="14" t="s">
        <v>294</v>
      </c>
      <c r="AA31" s="14" t="s">
        <v>59</v>
      </c>
      <c r="AB31" s="24" t="s">
        <v>58</v>
      </c>
      <c r="AC31" s="24" t="s">
        <v>106</v>
      </c>
      <c r="AD31" s="14">
        <v>3</v>
      </c>
      <c r="AE31" s="14" t="s">
        <v>123</v>
      </c>
      <c r="AF31" s="24" t="s">
        <v>58</v>
      </c>
      <c r="AG31" s="24" t="s">
        <v>108</v>
      </c>
      <c r="AH31" s="14">
        <v>1</v>
      </c>
      <c r="AI31" s="14" t="s">
        <v>107</v>
      </c>
      <c r="AJ31" s="24" t="s">
        <v>58</v>
      </c>
      <c r="AK31" s="14" t="s">
        <v>295</v>
      </c>
      <c r="AL31" s="14" t="s">
        <v>149</v>
      </c>
      <c r="AM31" s="24" t="s">
        <v>58</v>
      </c>
      <c r="AN31" s="14" t="s">
        <v>296</v>
      </c>
      <c r="AO31" s="14" t="s">
        <v>59</v>
      </c>
      <c r="AP31" s="24" t="s">
        <v>58</v>
      </c>
      <c r="AQ31" s="14" t="s">
        <v>297</v>
      </c>
      <c r="AR31" s="14" t="s">
        <v>59</v>
      </c>
      <c r="AS31" s="24" t="s">
        <v>58</v>
      </c>
      <c r="AT31" s="14" t="s">
        <v>61</v>
      </c>
      <c r="AU31" s="14" t="s">
        <v>61</v>
      </c>
      <c r="AV31" s="24" t="s">
        <v>58</v>
      </c>
      <c r="AW31" s="14" t="s">
        <v>296</v>
      </c>
      <c r="AX31" s="14" t="s">
        <v>59</v>
      </c>
      <c r="AY31" s="24" t="s">
        <v>58</v>
      </c>
      <c r="AZ31" s="14" t="s">
        <v>298</v>
      </c>
      <c r="BA31" s="14" t="s">
        <v>59</v>
      </c>
      <c r="BB31" s="24" t="s">
        <v>58</v>
      </c>
      <c r="BC31" s="14" t="s">
        <v>299</v>
      </c>
      <c r="BD31" s="14" t="s">
        <v>59</v>
      </c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</row>
    <row r="32" spans="1:75" ht="15.75" customHeight="1" x14ac:dyDescent="0.2">
      <c r="A32" s="12" t="s">
        <v>60</v>
      </c>
      <c r="B32" s="16">
        <v>353</v>
      </c>
      <c r="C32" s="14" t="s">
        <v>61</v>
      </c>
      <c r="D32" s="15">
        <v>0.57790368271954673</v>
      </c>
      <c r="E32" s="24" t="s">
        <v>60</v>
      </c>
      <c r="F32" s="33">
        <v>9.5</v>
      </c>
      <c r="G32" s="14">
        <v>10</v>
      </c>
      <c r="H32" s="24" t="s">
        <v>60</v>
      </c>
      <c r="I32" s="30">
        <v>9.7014925373134329</v>
      </c>
      <c r="J32" s="14">
        <v>10</v>
      </c>
      <c r="K32" s="24" t="s">
        <v>60</v>
      </c>
      <c r="L32" s="24" t="s">
        <v>188</v>
      </c>
      <c r="M32" s="14">
        <v>100</v>
      </c>
      <c r="N32" s="14" t="s">
        <v>104</v>
      </c>
      <c r="O32" s="24" t="s">
        <v>60</v>
      </c>
      <c r="P32" s="14" t="s">
        <v>41</v>
      </c>
      <c r="Q32" s="14" t="s">
        <v>300</v>
      </c>
      <c r="R32" s="24" t="s">
        <v>60</v>
      </c>
      <c r="S32" s="14" t="s">
        <v>174</v>
      </c>
      <c r="T32" s="14" t="s">
        <v>290</v>
      </c>
      <c r="U32" s="24" t="s">
        <v>60</v>
      </c>
      <c r="V32" s="24" t="s">
        <v>103</v>
      </c>
      <c r="W32" s="14"/>
      <c r="X32" s="14" t="s">
        <v>104</v>
      </c>
      <c r="Y32" s="24" t="s">
        <v>60</v>
      </c>
      <c r="Z32" s="14" t="s">
        <v>211</v>
      </c>
      <c r="AA32" s="14" t="s">
        <v>61</v>
      </c>
      <c r="AB32" s="24" t="s">
        <v>60</v>
      </c>
      <c r="AC32" s="24" t="s">
        <v>146</v>
      </c>
      <c r="AD32" s="14">
        <v>0</v>
      </c>
      <c r="AE32" s="14" t="s">
        <v>147</v>
      </c>
      <c r="AF32" s="24" t="s">
        <v>60</v>
      </c>
      <c r="AG32" s="24" t="s">
        <v>108</v>
      </c>
      <c r="AH32" s="14">
        <v>1</v>
      </c>
      <c r="AI32" s="14" t="s">
        <v>107</v>
      </c>
      <c r="AJ32" s="24" t="s">
        <v>60</v>
      </c>
      <c r="AK32" s="14" t="s">
        <v>187</v>
      </c>
      <c r="AL32" s="14" t="s">
        <v>187</v>
      </c>
      <c r="AM32" s="24" t="s">
        <v>60</v>
      </c>
      <c r="AN32" s="14" t="s">
        <v>301</v>
      </c>
      <c r="AO32" s="14" t="s">
        <v>61</v>
      </c>
      <c r="AP32" s="24" t="s">
        <v>60</v>
      </c>
      <c r="AQ32" s="14" t="s">
        <v>302</v>
      </c>
      <c r="AR32" s="14" t="s">
        <v>61</v>
      </c>
      <c r="AS32" s="24" t="s">
        <v>60</v>
      </c>
      <c r="AT32" s="14" t="s">
        <v>190</v>
      </c>
      <c r="AU32" s="14" t="s">
        <v>192</v>
      </c>
      <c r="AV32" s="24" t="s">
        <v>60</v>
      </c>
      <c r="AW32" s="14" t="s">
        <v>257</v>
      </c>
      <c r="AX32" s="14" t="s">
        <v>61</v>
      </c>
      <c r="AY32" s="24" t="s">
        <v>60</v>
      </c>
      <c r="AZ32" s="14" t="s">
        <v>303</v>
      </c>
      <c r="BA32" s="14" t="s">
        <v>61</v>
      </c>
      <c r="BB32" s="24" t="s">
        <v>60</v>
      </c>
      <c r="BC32" s="14" t="s">
        <v>304</v>
      </c>
      <c r="BD32" s="14" t="s">
        <v>61</v>
      </c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</row>
    <row r="33" spans="1:75" ht="15.75" customHeight="1" x14ac:dyDescent="0.2">
      <c r="A33" s="12" t="s">
        <v>62</v>
      </c>
      <c r="B33" s="16">
        <v>392</v>
      </c>
      <c r="C33" s="14" t="s">
        <v>63</v>
      </c>
      <c r="D33" s="15">
        <v>0.48214285714285715</v>
      </c>
      <c r="E33" s="24" t="s">
        <v>64</v>
      </c>
      <c r="F33" s="30">
        <v>10</v>
      </c>
      <c r="G33" s="14">
        <v>10</v>
      </c>
      <c r="H33" s="24" t="s">
        <v>64</v>
      </c>
      <c r="I33" s="30">
        <v>9.384615384615385</v>
      </c>
      <c r="J33" s="14">
        <v>10</v>
      </c>
      <c r="K33" s="24" t="s">
        <v>64</v>
      </c>
      <c r="L33" s="24" t="s">
        <v>97</v>
      </c>
      <c r="M33" s="14">
        <v>3</v>
      </c>
      <c r="N33" s="14" t="s">
        <v>117</v>
      </c>
      <c r="O33" s="24" t="s">
        <v>64</v>
      </c>
      <c r="P33" s="14" t="s">
        <v>207</v>
      </c>
      <c r="Q33" s="14" t="s">
        <v>305</v>
      </c>
      <c r="R33" s="24" t="s">
        <v>64</v>
      </c>
      <c r="S33" s="14" t="s">
        <v>207</v>
      </c>
      <c r="T33" s="14" t="s">
        <v>36</v>
      </c>
      <c r="U33" s="24" t="s">
        <v>64</v>
      </c>
      <c r="V33" s="24" t="s">
        <v>103</v>
      </c>
      <c r="W33" s="14"/>
      <c r="X33" s="14" t="s">
        <v>104</v>
      </c>
      <c r="Y33" s="24" t="s">
        <v>64</v>
      </c>
      <c r="Z33" s="14" t="s">
        <v>28</v>
      </c>
      <c r="AA33" s="14" t="s">
        <v>63</v>
      </c>
      <c r="AB33" s="24" t="s">
        <v>64</v>
      </c>
      <c r="AC33" s="24" t="s">
        <v>106</v>
      </c>
      <c r="AD33" s="14">
        <v>1</v>
      </c>
      <c r="AE33" s="14" t="s">
        <v>107</v>
      </c>
      <c r="AF33" s="24" t="s">
        <v>64</v>
      </c>
      <c r="AG33" s="24" t="s">
        <v>108</v>
      </c>
      <c r="AH33" s="14">
        <v>2</v>
      </c>
      <c r="AI33" s="14" t="s">
        <v>169</v>
      </c>
      <c r="AJ33" s="24" t="s">
        <v>64</v>
      </c>
      <c r="AK33" s="14" t="s">
        <v>163</v>
      </c>
      <c r="AL33" s="14" t="s">
        <v>164</v>
      </c>
      <c r="AM33" s="24" t="s">
        <v>64</v>
      </c>
      <c r="AN33" s="14" t="s">
        <v>269</v>
      </c>
      <c r="AO33" s="14" t="s">
        <v>63</v>
      </c>
      <c r="AP33" s="24" t="s">
        <v>64</v>
      </c>
      <c r="AQ33" s="14" t="s">
        <v>303</v>
      </c>
      <c r="AR33" s="14" t="s">
        <v>63</v>
      </c>
      <c r="AS33" s="24" t="s">
        <v>64</v>
      </c>
      <c r="AT33" s="14" t="s">
        <v>239</v>
      </c>
      <c r="AU33" s="14" t="s">
        <v>161</v>
      </c>
      <c r="AV33" s="24" t="s">
        <v>64</v>
      </c>
      <c r="AW33" s="14" t="s">
        <v>216</v>
      </c>
      <c r="AX33" s="14" t="s">
        <v>63</v>
      </c>
      <c r="AY33" s="24" t="s">
        <v>64</v>
      </c>
      <c r="AZ33" s="14" t="s">
        <v>306</v>
      </c>
      <c r="BA33" s="14" t="s">
        <v>63</v>
      </c>
      <c r="BB33" s="24" t="s">
        <v>64</v>
      </c>
      <c r="BC33" s="14" t="s">
        <v>162</v>
      </c>
      <c r="BD33" s="14" t="s">
        <v>63</v>
      </c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</row>
    <row r="34" spans="1:75" ht="35.25" customHeight="1" x14ac:dyDescent="0.2">
      <c r="A34" s="12" t="s">
        <v>64</v>
      </c>
      <c r="B34" s="16">
        <v>256</v>
      </c>
      <c r="C34" s="14" t="s">
        <v>26</v>
      </c>
      <c r="D34" s="15">
        <v>0.7421875</v>
      </c>
      <c r="E34" s="34" t="s">
        <v>307</v>
      </c>
      <c r="F34" s="30">
        <v>10</v>
      </c>
      <c r="G34" s="14">
        <v>10</v>
      </c>
      <c r="H34" s="34" t="s">
        <v>307</v>
      </c>
      <c r="I34" s="30">
        <v>9.5384615384615383</v>
      </c>
      <c r="J34" s="14">
        <v>10</v>
      </c>
      <c r="K34" s="34" t="s">
        <v>307</v>
      </c>
      <c r="L34" s="24" t="s">
        <v>97</v>
      </c>
      <c r="M34" s="14">
        <v>3</v>
      </c>
      <c r="N34" s="14" t="s">
        <v>117</v>
      </c>
      <c r="O34" s="34" t="s">
        <v>307</v>
      </c>
      <c r="P34" s="14" t="s">
        <v>215</v>
      </c>
      <c r="Q34" s="14" t="s">
        <v>263</v>
      </c>
      <c r="R34" s="34" t="s">
        <v>307</v>
      </c>
      <c r="S34" s="14" t="s">
        <v>30</v>
      </c>
      <c r="T34" s="14" t="s">
        <v>308</v>
      </c>
      <c r="U34" s="34" t="s">
        <v>307</v>
      </c>
      <c r="V34" s="24" t="s">
        <v>103</v>
      </c>
      <c r="W34" s="14"/>
      <c r="X34" s="14" t="s">
        <v>104</v>
      </c>
      <c r="Y34" s="34" t="s">
        <v>307</v>
      </c>
      <c r="Z34" s="14" t="s">
        <v>204</v>
      </c>
      <c r="AA34" s="14" t="s">
        <v>26</v>
      </c>
      <c r="AB34" s="34" t="s">
        <v>307</v>
      </c>
      <c r="AC34" s="24" t="s">
        <v>146</v>
      </c>
      <c r="AD34" s="14">
        <v>0</v>
      </c>
      <c r="AE34" s="14" t="s">
        <v>147</v>
      </c>
      <c r="AF34" s="34" t="s">
        <v>307</v>
      </c>
      <c r="AG34" s="24" t="s">
        <v>148</v>
      </c>
      <c r="AH34" s="14">
        <v>0</v>
      </c>
      <c r="AI34" s="14" t="s">
        <v>147</v>
      </c>
      <c r="AJ34" s="34" t="s">
        <v>307</v>
      </c>
      <c r="AK34" s="14" t="s">
        <v>212</v>
      </c>
      <c r="AL34" s="14" t="s">
        <v>212</v>
      </c>
      <c r="AM34" s="34" t="s">
        <v>307</v>
      </c>
      <c r="AN34" s="14" t="s">
        <v>55</v>
      </c>
      <c r="AO34" s="14" t="s">
        <v>26</v>
      </c>
      <c r="AP34" s="34" t="s">
        <v>307</v>
      </c>
      <c r="AQ34" s="14" t="s">
        <v>43</v>
      </c>
      <c r="AR34" s="14" t="s">
        <v>26</v>
      </c>
      <c r="AS34" s="34" t="s">
        <v>307</v>
      </c>
      <c r="AT34" s="14" t="s">
        <v>192</v>
      </c>
      <c r="AU34" s="14" t="s">
        <v>201</v>
      </c>
      <c r="AV34" s="34" t="s">
        <v>307</v>
      </c>
      <c r="AW34" s="14" t="s">
        <v>217</v>
      </c>
      <c r="AX34" s="14" t="s">
        <v>26</v>
      </c>
      <c r="AY34" s="34" t="s">
        <v>307</v>
      </c>
      <c r="AZ34" s="14" t="s">
        <v>55</v>
      </c>
      <c r="BA34" s="14" t="s">
        <v>26</v>
      </c>
      <c r="BB34" s="34" t="s">
        <v>307</v>
      </c>
      <c r="BC34" s="14" t="s">
        <v>309</v>
      </c>
      <c r="BD34" s="14" t="s">
        <v>26</v>
      </c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</row>
    <row r="35" spans="1:75" ht="12.75" x14ac:dyDescent="0.2">
      <c r="A35" s="12" t="s">
        <v>65</v>
      </c>
      <c r="B35" s="16">
        <v>282</v>
      </c>
      <c r="C35" s="14" t="s">
        <v>66</v>
      </c>
      <c r="D35" s="15">
        <v>0.80851063829787229</v>
      </c>
      <c r="E35" s="24" t="s">
        <v>65</v>
      </c>
      <c r="F35" s="30">
        <v>10</v>
      </c>
      <c r="G35" s="14">
        <v>10</v>
      </c>
      <c r="H35" s="24" t="s">
        <v>65</v>
      </c>
      <c r="I35" s="30">
        <v>9.6923076923076916</v>
      </c>
      <c r="J35" s="14">
        <v>10</v>
      </c>
      <c r="K35" s="24" t="s">
        <v>65</v>
      </c>
      <c r="L35" s="24" t="s">
        <v>188</v>
      </c>
      <c r="M35" s="14">
        <v>100</v>
      </c>
      <c r="N35" s="14" t="s">
        <v>104</v>
      </c>
      <c r="O35" s="24" t="s">
        <v>65</v>
      </c>
      <c r="P35" s="14" t="s">
        <v>202</v>
      </c>
      <c r="Q35" s="14" t="s">
        <v>57</v>
      </c>
      <c r="R35" s="24" t="s">
        <v>65</v>
      </c>
      <c r="S35" s="14" t="s">
        <v>175</v>
      </c>
      <c r="T35" s="14" t="s">
        <v>174</v>
      </c>
      <c r="U35" s="24" t="s">
        <v>65</v>
      </c>
      <c r="V35" s="24" t="s">
        <v>103</v>
      </c>
      <c r="W35" s="14"/>
      <c r="X35" s="14" t="s">
        <v>104</v>
      </c>
      <c r="Y35" s="24" t="s">
        <v>65</v>
      </c>
      <c r="Z35" s="14" t="s">
        <v>310</v>
      </c>
      <c r="AA35" s="14" t="s">
        <v>66</v>
      </c>
      <c r="AB35" s="24" t="s">
        <v>65</v>
      </c>
      <c r="AC35" s="24" t="s">
        <v>106</v>
      </c>
      <c r="AD35" s="14">
        <v>2</v>
      </c>
      <c r="AE35" s="14" t="s">
        <v>169</v>
      </c>
      <c r="AF35" s="24" t="s">
        <v>65</v>
      </c>
      <c r="AG35" s="24" t="s">
        <v>108</v>
      </c>
      <c r="AH35" s="14">
        <v>2</v>
      </c>
      <c r="AI35" s="14" t="s">
        <v>169</v>
      </c>
      <c r="AJ35" s="24" t="s">
        <v>65</v>
      </c>
      <c r="AK35" s="14" t="s">
        <v>245</v>
      </c>
      <c r="AL35" s="14" t="s">
        <v>245</v>
      </c>
      <c r="AM35" s="24" t="s">
        <v>65</v>
      </c>
      <c r="AN35" s="14" t="s">
        <v>311</v>
      </c>
      <c r="AO35" s="14" t="s">
        <v>66</v>
      </c>
      <c r="AP35" s="24" t="s">
        <v>65</v>
      </c>
      <c r="AQ35" s="14" t="s">
        <v>61</v>
      </c>
      <c r="AR35" s="14" t="s">
        <v>66</v>
      </c>
      <c r="AS35" s="24" t="s">
        <v>65</v>
      </c>
      <c r="AT35" s="14" t="s">
        <v>240</v>
      </c>
      <c r="AU35" s="14" t="s">
        <v>215</v>
      </c>
      <c r="AV35" s="24" t="s">
        <v>65</v>
      </c>
      <c r="AW35" s="14" t="s">
        <v>312</v>
      </c>
      <c r="AX35" s="14" t="s">
        <v>66</v>
      </c>
      <c r="AY35" s="24" t="s">
        <v>65</v>
      </c>
      <c r="AZ35" s="14" t="s">
        <v>213</v>
      </c>
      <c r="BA35" s="14" t="s">
        <v>66</v>
      </c>
      <c r="BB35" s="24" t="s">
        <v>65</v>
      </c>
      <c r="BC35" s="14" t="s">
        <v>133</v>
      </c>
      <c r="BD35" s="14" t="s">
        <v>66</v>
      </c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</row>
    <row r="36" spans="1:75" ht="35.25" customHeight="1" x14ac:dyDescent="0.2">
      <c r="A36" s="17" t="s">
        <v>67</v>
      </c>
      <c r="B36" s="35">
        <v>807</v>
      </c>
      <c r="C36" s="19" t="s">
        <v>68</v>
      </c>
      <c r="D36" s="20">
        <v>0.47459727385377942</v>
      </c>
      <c r="E36" s="24" t="s">
        <v>67</v>
      </c>
      <c r="F36" s="30">
        <v>10</v>
      </c>
      <c r="G36" s="14">
        <v>10</v>
      </c>
      <c r="H36" s="24" t="s">
        <v>67</v>
      </c>
      <c r="I36" s="36">
        <v>9.0540540540540544</v>
      </c>
      <c r="J36" s="14">
        <v>10</v>
      </c>
      <c r="K36" s="24" t="s">
        <v>67</v>
      </c>
      <c r="L36" s="24" t="s">
        <v>97</v>
      </c>
      <c r="M36" s="14">
        <v>1</v>
      </c>
      <c r="N36" s="14" t="s">
        <v>98</v>
      </c>
      <c r="O36" s="24" t="s">
        <v>67</v>
      </c>
      <c r="P36" s="14" t="s">
        <v>313</v>
      </c>
      <c r="Q36" s="14" t="s">
        <v>314</v>
      </c>
      <c r="R36" s="24" t="s">
        <v>67</v>
      </c>
      <c r="S36" s="14" t="s">
        <v>315</v>
      </c>
      <c r="T36" s="14" t="s">
        <v>316</v>
      </c>
      <c r="U36" s="24" t="s">
        <v>67</v>
      </c>
      <c r="V36" s="24" t="s">
        <v>103</v>
      </c>
      <c r="W36" s="14"/>
      <c r="X36" s="14" t="s">
        <v>104</v>
      </c>
      <c r="Y36" s="24" t="s">
        <v>67</v>
      </c>
      <c r="Z36" s="14" t="s">
        <v>317</v>
      </c>
      <c r="AA36" s="14" t="s">
        <v>68</v>
      </c>
      <c r="AB36" s="24" t="s">
        <v>67</v>
      </c>
      <c r="AC36" s="24" t="s">
        <v>106</v>
      </c>
      <c r="AD36" s="14">
        <v>3</v>
      </c>
      <c r="AE36" s="14" t="s">
        <v>123</v>
      </c>
      <c r="AF36" s="24" t="s">
        <v>67</v>
      </c>
      <c r="AG36" s="24" t="s">
        <v>108</v>
      </c>
      <c r="AH36" s="14">
        <v>3</v>
      </c>
      <c r="AI36" s="14" t="s">
        <v>123</v>
      </c>
      <c r="AJ36" s="24" t="s">
        <v>67</v>
      </c>
      <c r="AK36" s="14" t="s">
        <v>318</v>
      </c>
      <c r="AL36" s="14" t="s">
        <v>149</v>
      </c>
      <c r="AM36" s="24" t="s">
        <v>67</v>
      </c>
      <c r="AN36" s="14" t="s">
        <v>319</v>
      </c>
      <c r="AO36" s="14" t="s">
        <v>68</v>
      </c>
      <c r="AP36" s="24" t="s">
        <v>67</v>
      </c>
      <c r="AQ36" s="14" t="s">
        <v>320</v>
      </c>
      <c r="AR36" s="14" t="s">
        <v>68</v>
      </c>
      <c r="AS36" s="24" t="s">
        <v>67</v>
      </c>
      <c r="AT36" s="14" t="s">
        <v>321</v>
      </c>
      <c r="AU36" s="14" t="s">
        <v>322</v>
      </c>
      <c r="AV36" s="24" t="s">
        <v>67</v>
      </c>
      <c r="AW36" s="14" t="s">
        <v>323</v>
      </c>
      <c r="AX36" s="14" t="s">
        <v>68</v>
      </c>
      <c r="AY36" s="24" t="s">
        <v>67</v>
      </c>
      <c r="AZ36" s="14" t="s">
        <v>324</v>
      </c>
      <c r="BA36" s="14" t="s">
        <v>68</v>
      </c>
      <c r="BB36" s="24" t="s">
        <v>67</v>
      </c>
      <c r="BC36" s="14" t="s">
        <v>320</v>
      </c>
      <c r="BD36" s="14" t="s">
        <v>68</v>
      </c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</row>
    <row r="37" spans="1:75" ht="25.5" x14ac:dyDescent="0.2">
      <c r="A37" s="17" t="s">
        <v>69</v>
      </c>
      <c r="B37" s="29">
        <v>850</v>
      </c>
      <c r="C37" s="19" t="s">
        <v>7</v>
      </c>
      <c r="D37" s="20">
        <v>0.67411764705882349</v>
      </c>
      <c r="E37" s="24" t="s">
        <v>70</v>
      </c>
      <c r="F37" s="30">
        <v>10</v>
      </c>
      <c r="G37" s="14">
        <v>10</v>
      </c>
      <c r="H37" s="24" t="s">
        <v>70</v>
      </c>
      <c r="I37" s="36">
        <v>9.4594594594594597</v>
      </c>
      <c r="J37" s="14">
        <v>10</v>
      </c>
      <c r="K37" s="24" t="s">
        <v>70</v>
      </c>
      <c r="L37" s="24" t="s">
        <v>97</v>
      </c>
      <c r="M37" s="14">
        <v>3</v>
      </c>
      <c r="N37" s="14" t="s">
        <v>117</v>
      </c>
      <c r="O37" s="24" t="s">
        <v>70</v>
      </c>
      <c r="P37" s="14" t="s">
        <v>325</v>
      </c>
      <c r="Q37" s="14" t="s">
        <v>326</v>
      </c>
      <c r="R37" s="24" t="s">
        <v>70</v>
      </c>
      <c r="S37" s="14" t="s">
        <v>327</v>
      </c>
      <c r="T37" s="14" t="s">
        <v>328</v>
      </c>
      <c r="U37" s="24" t="s">
        <v>70</v>
      </c>
      <c r="V37" s="24" t="s">
        <v>103</v>
      </c>
      <c r="W37" s="14"/>
      <c r="X37" s="14" t="s">
        <v>104</v>
      </c>
      <c r="Y37" s="24" t="s">
        <v>70</v>
      </c>
      <c r="Z37" s="14" t="s">
        <v>329</v>
      </c>
      <c r="AA37" s="14" t="s">
        <v>7</v>
      </c>
      <c r="AB37" s="24" t="s">
        <v>70</v>
      </c>
      <c r="AC37" s="24" t="s">
        <v>146</v>
      </c>
      <c r="AD37" s="14">
        <v>0</v>
      </c>
      <c r="AE37" s="14" t="s">
        <v>147</v>
      </c>
      <c r="AF37" s="24" t="s">
        <v>70</v>
      </c>
      <c r="AG37" s="24" t="s">
        <v>108</v>
      </c>
      <c r="AH37" s="14">
        <v>1</v>
      </c>
      <c r="AI37" s="14" t="s">
        <v>107</v>
      </c>
      <c r="AJ37" s="24" t="s">
        <v>70</v>
      </c>
      <c r="AK37" s="14" t="s">
        <v>212</v>
      </c>
      <c r="AL37" s="14" t="s">
        <v>198</v>
      </c>
      <c r="AM37" s="24" t="s">
        <v>70</v>
      </c>
      <c r="AN37" s="14" t="s">
        <v>330</v>
      </c>
      <c r="AO37" s="14" t="s">
        <v>7</v>
      </c>
      <c r="AP37" s="24" t="s">
        <v>70</v>
      </c>
      <c r="AQ37" s="14" t="s">
        <v>331</v>
      </c>
      <c r="AR37" s="14" t="s">
        <v>7</v>
      </c>
      <c r="AS37" s="24" t="s">
        <v>70</v>
      </c>
      <c r="AT37" s="14" t="s">
        <v>332</v>
      </c>
      <c r="AU37" s="14" t="s">
        <v>333</v>
      </c>
      <c r="AV37" s="24" t="s">
        <v>70</v>
      </c>
      <c r="AW37" s="14" t="s">
        <v>334</v>
      </c>
      <c r="AX37" s="14" t="s">
        <v>7</v>
      </c>
      <c r="AY37" s="24" t="s">
        <v>70</v>
      </c>
      <c r="AZ37" s="14" t="s">
        <v>335</v>
      </c>
      <c r="BA37" s="14" t="s">
        <v>7</v>
      </c>
      <c r="BB37" s="24" t="s">
        <v>70</v>
      </c>
      <c r="BC37" s="14" t="s">
        <v>336</v>
      </c>
      <c r="BD37" s="14" t="s">
        <v>7</v>
      </c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</row>
    <row r="38" spans="1:75" ht="38.25" x14ac:dyDescent="0.2">
      <c r="A38" s="17" t="s">
        <v>70</v>
      </c>
      <c r="B38" s="29">
        <v>1088</v>
      </c>
      <c r="C38" s="19" t="s">
        <v>71</v>
      </c>
      <c r="D38" s="20">
        <v>0.37775735294117646</v>
      </c>
      <c r="E38" s="24" t="s">
        <v>69</v>
      </c>
      <c r="F38" s="30">
        <v>10</v>
      </c>
      <c r="G38" s="14">
        <v>10</v>
      </c>
      <c r="H38" s="24" t="s">
        <v>69</v>
      </c>
      <c r="I38" s="36">
        <v>9.7297297297297298</v>
      </c>
      <c r="J38" s="14">
        <v>10</v>
      </c>
      <c r="K38" s="24" t="s">
        <v>69</v>
      </c>
      <c r="L38" s="24" t="s">
        <v>97</v>
      </c>
      <c r="M38" s="14">
        <v>3</v>
      </c>
      <c r="N38" s="14" t="s">
        <v>117</v>
      </c>
      <c r="O38" s="24" t="s">
        <v>69</v>
      </c>
      <c r="P38" s="14" t="s">
        <v>276</v>
      </c>
      <c r="Q38" s="14" t="s">
        <v>321</v>
      </c>
      <c r="R38" s="24" t="s">
        <v>69</v>
      </c>
      <c r="S38" s="14" t="s">
        <v>337</v>
      </c>
      <c r="T38" s="14" t="s">
        <v>338</v>
      </c>
      <c r="U38" s="24" t="s">
        <v>69</v>
      </c>
      <c r="V38" s="24" t="s">
        <v>103</v>
      </c>
      <c r="W38" s="14"/>
      <c r="X38" s="14" t="s">
        <v>104</v>
      </c>
      <c r="Y38" s="24" t="s">
        <v>69</v>
      </c>
      <c r="Z38" s="14" t="s">
        <v>339</v>
      </c>
      <c r="AA38" s="14" t="s">
        <v>71</v>
      </c>
      <c r="AB38" s="24" t="s">
        <v>69</v>
      </c>
      <c r="AC38" s="24" t="s">
        <v>146</v>
      </c>
      <c r="AD38" s="14">
        <v>0</v>
      </c>
      <c r="AE38" s="14" t="s">
        <v>147</v>
      </c>
      <c r="AF38" s="24" t="s">
        <v>69</v>
      </c>
      <c r="AG38" s="24" t="s">
        <v>108</v>
      </c>
      <c r="AH38" s="14">
        <v>2</v>
      </c>
      <c r="AI38" s="14" t="s">
        <v>169</v>
      </c>
      <c r="AJ38" s="24" t="s">
        <v>69</v>
      </c>
      <c r="AK38" s="14" t="s">
        <v>187</v>
      </c>
      <c r="AL38" s="14" t="s">
        <v>179</v>
      </c>
      <c r="AM38" s="24" t="s">
        <v>69</v>
      </c>
      <c r="AN38" s="14" t="s">
        <v>340</v>
      </c>
      <c r="AO38" s="14" t="s">
        <v>71</v>
      </c>
      <c r="AP38" s="24" t="s">
        <v>69</v>
      </c>
      <c r="AQ38" s="14" t="s">
        <v>340</v>
      </c>
      <c r="AR38" s="14" t="s">
        <v>71</v>
      </c>
      <c r="AS38" s="24" t="s">
        <v>69</v>
      </c>
      <c r="AT38" s="14" t="s">
        <v>341</v>
      </c>
      <c r="AU38" s="14" t="s">
        <v>342</v>
      </c>
      <c r="AV38" s="24" t="s">
        <v>69</v>
      </c>
      <c r="AW38" s="14" t="s">
        <v>343</v>
      </c>
      <c r="AX38" s="14" t="s">
        <v>71</v>
      </c>
      <c r="AY38" s="24" t="s">
        <v>69</v>
      </c>
      <c r="AZ38" s="14" t="s">
        <v>344</v>
      </c>
      <c r="BA38" s="14" t="s">
        <v>71</v>
      </c>
      <c r="BB38" s="24" t="s">
        <v>69</v>
      </c>
      <c r="BC38" s="14" t="s">
        <v>345</v>
      </c>
      <c r="BD38" s="14" t="s">
        <v>71</v>
      </c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</row>
    <row r="39" spans="1:75" ht="38.25" x14ac:dyDescent="0.2">
      <c r="A39" s="17" t="s">
        <v>72</v>
      </c>
      <c r="B39" s="29">
        <v>1147</v>
      </c>
      <c r="C39" s="19" t="s">
        <v>73</v>
      </c>
      <c r="D39" s="20">
        <v>0.65039232781168266</v>
      </c>
      <c r="E39" s="24" t="s">
        <v>72</v>
      </c>
      <c r="F39" s="30">
        <v>9.2307692307692299</v>
      </c>
      <c r="G39" s="14">
        <v>10</v>
      </c>
      <c r="H39" s="24" t="s">
        <v>72</v>
      </c>
      <c r="I39" s="36">
        <v>9.7142857142857135</v>
      </c>
      <c r="J39" s="14">
        <v>10</v>
      </c>
      <c r="K39" s="24" t="s">
        <v>72</v>
      </c>
      <c r="L39" s="24" t="s">
        <v>97</v>
      </c>
      <c r="M39" s="14">
        <v>3</v>
      </c>
      <c r="N39" s="14" t="s">
        <v>117</v>
      </c>
      <c r="O39" s="24" t="s">
        <v>72</v>
      </c>
      <c r="P39" s="14" t="s">
        <v>346</v>
      </c>
      <c r="Q39" s="14" t="s">
        <v>347</v>
      </c>
      <c r="R39" s="24" t="s">
        <v>72</v>
      </c>
      <c r="S39" s="14" t="s">
        <v>348</v>
      </c>
      <c r="T39" s="14" t="s">
        <v>349</v>
      </c>
      <c r="U39" s="24" t="s">
        <v>72</v>
      </c>
      <c r="V39" s="24" t="s">
        <v>103</v>
      </c>
      <c r="W39" s="14"/>
      <c r="X39" s="14" t="s">
        <v>104</v>
      </c>
      <c r="Y39" s="24" t="s">
        <v>72</v>
      </c>
      <c r="Z39" s="14" t="s">
        <v>350</v>
      </c>
      <c r="AA39" s="14" t="s">
        <v>73</v>
      </c>
      <c r="AB39" s="24" t="s">
        <v>72</v>
      </c>
      <c r="AC39" s="24" t="s">
        <v>146</v>
      </c>
      <c r="AD39" s="14">
        <v>0</v>
      </c>
      <c r="AE39" s="14" t="s">
        <v>147</v>
      </c>
      <c r="AF39" s="24" t="s">
        <v>72</v>
      </c>
      <c r="AG39" s="24" t="s">
        <v>108</v>
      </c>
      <c r="AH39" s="14">
        <v>2</v>
      </c>
      <c r="AI39" s="14" t="s">
        <v>169</v>
      </c>
      <c r="AJ39" s="24" t="s">
        <v>72</v>
      </c>
      <c r="AK39" s="14" t="s">
        <v>289</v>
      </c>
      <c r="AL39" s="14" t="s">
        <v>226</v>
      </c>
      <c r="AM39" s="24" t="s">
        <v>72</v>
      </c>
      <c r="AN39" s="14" t="s">
        <v>351</v>
      </c>
      <c r="AO39" s="14" t="s">
        <v>73</v>
      </c>
      <c r="AP39" s="24" t="s">
        <v>72</v>
      </c>
      <c r="AQ39" s="14" t="s">
        <v>352</v>
      </c>
      <c r="AR39" s="14" t="s">
        <v>73</v>
      </c>
      <c r="AS39" s="24" t="s">
        <v>72</v>
      </c>
      <c r="AT39" s="14" t="s">
        <v>346</v>
      </c>
      <c r="AU39" s="14" t="s">
        <v>353</v>
      </c>
      <c r="AV39" s="24" t="s">
        <v>72</v>
      </c>
      <c r="AW39" s="14" t="s">
        <v>354</v>
      </c>
      <c r="AX39" s="14" t="s">
        <v>73</v>
      </c>
      <c r="AY39" s="24" t="s">
        <v>72</v>
      </c>
      <c r="AZ39" s="14" t="s">
        <v>355</v>
      </c>
      <c r="BA39" s="14" t="s">
        <v>73</v>
      </c>
      <c r="BB39" s="24" t="s">
        <v>72</v>
      </c>
      <c r="BC39" s="14" t="s">
        <v>356</v>
      </c>
      <c r="BD39" s="14" t="s">
        <v>73</v>
      </c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</row>
    <row r="40" spans="1:75" ht="38.25" x14ac:dyDescent="0.2">
      <c r="A40" s="17" t="s">
        <v>74</v>
      </c>
      <c r="B40" s="29">
        <v>519</v>
      </c>
      <c r="C40" s="19" t="s">
        <v>75</v>
      </c>
      <c r="D40" s="20">
        <v>0.43737957610789979</v>
      </c>
      <c r="E40" s="24" t="s">
        <v>74</v>
      </c>
      <c r="F40" s="30">
        <v>7.3076923076923075</v>
      </c>
      <c r="G40" s="14">
        <v>10</v>
      </c>
      <c r="H40" s="24" t="s">
        <v>74</v>
      </c>
      <c r="I40" s="36">
        <v>8.75</v>
      </c>
      <c r="J40" s="14">
        <v>10</v>
      </c>
      <c r="K40" s="24" t="s">
        <v>74</v>
      </c>
      <c r="L40" s="24" t="s">
        <v>188</v>
      </c>
      <c r="M40" s="14">
        <v>100</v>
      </c>
      <c r="N40" s="14" t="s">
        <v>104</v>
      </c>
      <c r="O40" s="24" t="s">
        <v>74</v>
      </c>
      <c r="P40" s="14" t="s">
        <v>202</v>
      </c>
      <c r="Q40" s="14" t="s">
        <v>53</v>
      </c>
      <c r="R40" s="24" t="s">
        <v>74</v>
      </c>
      <c r="S40" s="14" t="s">
        <v>193</v>
      </c>
      <c r="T40" s="14" t="s">
        <v>195</v>
      </c>
      <c r="U40" s="24" t="s">
        <v>74</v>
      </c>
      <c r="V40" s="24" t="s">
        <v>103</v>
      </c>
      <c r="W40" s="14"/>
      <c r="X40" s="14" t="s">
        <v>104</v>
      </c>
      <c r="Y40" s="24" t="s">
        <v>74</v>
      </c>
      <c r="Z40" s="14" t="s">
        <v>207</v>
      </c>
      <c r="AA40" s="14" t="s">
        <v>75</v>
      </c>
      <c r="AB40" s="24" t="s">
        <v>74</v>
      </c>
      <c r="AC40" s="24" t="s">
        <v>106</v>
      </c>
      <c r="AD40" s="14">
        <v>1</v>
      </c>
      <c r="AE40" s="14" t="s">
        <v>107</v>
      </c>
      <c r="AF40" s="24" t="s">
        <v>74</v>
      </c>
      <c r="AG40" s="24" t="s">
        <v>108</v>
      </c>
      <c r="AH40" s="14">
        <v>1</v>
      </c>
      <c r="AI40" s="14" t="s">
        <v>107</v>
      </c>
      <c r="AJ40" s="24" t="s">
        <v>74</v>
      </c>
      <c r="AK40" s="14" t="s">
        <v>187</v>
      </c>
      <c r="AL40" s="14" t="s">
        <v>179</v>
      </c>
      <c r="AM40" s="24" t="s">
        <v>74</v>
      </c>
      <c r="AN40" s="14" t="s">
        <v>301</v>
      </c>
      <c r="AO40" s="14" t="s">
        <v>75</v>
      </c>
      <c r="AP40" s="24" t="s">
        <v>74</v>
      </c>
      <c r="AQ40" s="14" t="s">
        <v>291</v>
      </c>
      <c r="AR40" s="14" t="s">
        <v>75</v>
      </c>
      <c r="AS40" s="24" t="s">
        <v>74</v>
      </c>
      <c r="AT40" s="14" t="s">
        <v>203</v>
      </c>
      <c r="AU40" s="14" t="s">
        <v>41</v>
      </c>
      <c r="AV40" s="24" t="s">
        <v>74</v>
      </c>
      <c r="AW40" s="14" t="s">
        <v>53</v>
      </c>
      <c r="AX40" s="14" t="s">
        <v>75</v>
      </c>
      <c r="AY40" s="24" t="s">
        <v>74</v>
      </c>
      <c r="AZ40" s="14" t="s">
        <v>162</v>
      </c>
      <c r="BA40" s="14" t="s">
        <v>75</v>
      </c>
      <c r="BB40" s="24" t="s">
        <v>74</v>
      </c>
      <c r="BC40" s="14" t="s">
        <v>264</v>
      </c>
      <c r="BD40" s="14" t="s">
        <v>75</v>
      </c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</row>
    <row r="41" spans="1:75" ht="38.25" x14ac:dyDescent="0.2">
      <c r="A41" s="17" t="s">
        <v>76</v>
      </c>
      <c r="B41" s="29">
        <v>646</v>
      </c>
      <c r="C41" s="19" t="s">
        <v>77</v>
      </c>
      <c r="D41" s="20">
        <v>0.96130030959752322</v>
      </c>
      <c r="E41" s="24" t="s">
        <v>76</v>
      </c>
      <c r="F41" s="30">
        <v>9.615384615384615</v>
      </c>
      <c r="G41" s="14">
        <v>10</v>
      </c>
      <c r="H41" s="24" t="s">
        <v>76</v>
      </c>
      <c r="I41" s="36">
        <v>9.0277777777777768</v>
      </c>
      <c r="J41" s="14">
        <v>10</v>
      </c>
      <c r="K41" s="24" t="s">
        <v>76</v>
      </c>
      <c r="L41" s="24" t="s">
        <v>97</v>
      </c>
      <c r="M41" s="14">
        <v>2</v>
      </c>
      <c r="N41" s="14" t="s">
        <v>123</v>
      </c>
      <c r="O41" s="24" t="s">
        <v>76</v>
      </c>
      <c r="P41" s="14" t="s">
        <v>357</v>
      </c>
      <c r="Q41" s="14" t="s">
        <v>358</v>
      </c>
      <c r="R41" s="24" t="s">
        <v>76</v>
      </c>
      <c r="S41" s="14" t="s">
        <v>322</v>
      </c>
      <c r="T41" s="14" t="s">
        <v>359</v>
      </c>
      <c r="U41" s="24" t="s">
        <v>76</v>
      </c>
      <c r="V41" s="24" t="s">
        <v>103</v>
      </c>
      <c r="W41" s="14"/>
      <c r="X41" s="14" t="s">
        <v>104</v>
      </c>
      <c r="Y41" s="24" t="s">
        <v>76</v>
      </c>
      <c r="Z41" s="14" t="s">
        <v>360</v>
      </c>
      <c r="AA41" s="14" t="s">
        <v>77</v>
      </c>
      <c r="AB41" s="24" t="s">
        <v>76</v>
      </c>
      <c r="AC41" s="24" t="s">
        <v>106</v>
      </c>
      <c r="AD41" s="14">
        <v>1</v>
      </c>
      <c r="AE41" s="14" t="s">
        <v>107</v>
      </c>
      <c r="AF41" s="24" t="s">
        <v>76</v>
      </c>
      <c r="AG41" s="24" t="s">
        <v>108</v>
      </c>
      <c r="AH41" s="14">
        <v>1</v>
      </c>
      <c r="AI41" s="14" t="s">
        <v>107</v>
      </c>
      <c r="AJ41" s="24" t="s">
        <v>76</v>
      </c>
      <c r="AK41" s="14" t="s">
        <v>289</v>
      </c>
      <c r="AL41" s="14" t="s">
        <v>361</v>
      </c>
      <c r="AM41" s="24" t="s">
        <v>76</v>
      </c>
      <c r="AN41" s="14" t="s">
        <v>362</v>
      </c>
      <c r="AO41" s="14" t="s">
        <v>77</v>
      </c>
      <c r="AP41" s="24" t="s">
        <v>76</v>
      </c>
      <c r="AQ41" s="14" t="s">
        <v>363</v>
      </c>
      <c r="AR41" s="14" t="s">
        <v>77</v>
      </c>
      <c r="AS41" s="24" t="s">
        <v>76</v>
      </c>
      <c r="AT41" s="14" t="s">
        <v>326</v>
      </c>
      <c r="AU41" s="14" t="s">
        <v>364</v>
      </c>
      <c r="AV41" s="24" t="s">
        <v>76</v>
      </c>
      <c r="AW41" s="14" t="s">
        <v>100</v>
      </c>
      <c r="AX41" s="14" t="s">
        <v>77</v>
      </c>
      <c r="AY41" s="24" t="s">
        <v>76</v>
      </c>
      <c r="AZ41" s="14" t="s">
        <v>365</v>
      </c>
      <c r="BA41" s="14" t="s">
        <v>77</v>
      </c>
      <c r="BB41" s="24" t="s">
        <v>76</v>
      </c>
      <c r="BC41" s="14" t="s">
        <v>366</v>
      </c>
      <c r="BD41" s="14" t="s">
        <v>77</v>
      </c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</row>
    <row r="42" spans="1:75" ht="38.25" x14ac:dyDescent="0.2">
      <c r="A42" s="17" t="s">
        <v>78</v>
      </c>
      <c r="B42" s="29">
        <v>1048</v>
      </c>
      <c r="C42" s="19" t="s">
        <v>79</v>
      </c>
      <c r="D42" s="20">
        <v>1.0438931297709924</v>
      </c>
      <c r="E42" s="24" t="s">
        <v>78</v>
      </c>
      <c r="F42" s="30">
        <v>10</v>
      </c>
      <c r="G42" s="14">
        <v>10</v>
      </c>
      <c r="H42" s="24" t="s">
        <v>78</v>
      </c>
      <c r="I42" s="36">
        <v>9.8630136986301373</v>
      </c>
      <c r="J42" s="14">
        <v>10</v>
      </c>
      <c r="K42" s="24" t="s">
        <v>78</v>
      </c>
      <c r="L42" s="24" t="s">
        <v>188</v>
      </c>
      <c r="M42" s="14">
        <v>100</v>
      </c>
      <c r="N42" s="14" t="s">
        <v>104</v>
      </c>
      <c r="O42" s="24" t="s">
        <v>78</v>
      </c>
      <c r="P42" s="14" t="s">
        <v>367</v>
      </c>
      <c r="Q42" s="14" t="s">
        <v>368</v>
      </c>
      <c r="R42" s="24" t="s">
        <v>78</v>
      </c>
      <c r="S42" s="14" t="s">
        <v>369</v>
      </c>
      <c r="T42" s="14" t="s">
        <v>370</v>
      </c>
      <c r="U42" s="24" t="s">
        <v>78</v>
      </c>
      <c r="V42" s="24" t="s">
        <v>103</v>
      </c>
      <c r="W42" s="14"/>
      <c r="X42" s="14" t="s">
        <v>104</v>
      </c>
      <c r="Y42" s="24" t="s">
        <v>78</v>
      </c>
      <c r="Z42" s="14" t="s">
        <v>371</v>
      </c>
      <c r="AA42" s="14" t="s">
        <v>79</v>
      </c>
      <c r="AB42" s="24" t="s">
        <v>78</v>
      </c>
      <c r="AC42" s="24" t="s">
        <v>106</v>
      </c>
      <c r="AD42" s="14">
        <v>1</v>
      </c>
      <c r="AE42" s="14" t="s">
        <v>107</v>
      </c>
      <c r="AF42" s="24" t="s">
        <v>78</v>
      </c>
      <c r="AG42" s="24" t="s">
        <v>108</v>
      </c>
      <c r="AH42" s="14">
        <v>1</v>
      </c>
      <c r="AI42" s="14" t="s">
        <v>107</v>
      </c>
      <c r="AJ42" s="24" t="s">
        <v>78</v>
      </c>
      <c r="AK42" s="14" t="s">
        <v>361</v>
      </c>
      <c r="AL42" s="14" t="s">
        <v>372</v>
      </c>
      <c r="AM42" s="24" t="s">
        <v>78</v>
      </c>
      <c r="AN42" s="14" t="s">
        <v>373</v>
      </c>
      <c r="AO42" s="14" t="s">
        <v>79</v>
      </c>
      <c r="AP42" s="24" t="s">
        <v>78</v>
      </c>
      <c r="AQ42" s="14" t="s">
        <v>374</v>
      </c>
      <c r="AR42" s="14" t="s">
        <v>79</v>
      </c>
      <c r="AS42" s="24" t="s">
        <v>78</v>
      </c>
      <c r="AT42" s="14" t="s">
        <v>375</v>
      </c>
      <c r="AU42" s="14" t="s">
        <v>376</v>
      </c>
      <c r="AV42" s="24" t="s">
        <v>78</v>
      </c>
      <c r="AW42" s="14" t="s">
        <v>377</v>
      </c>
      <c r="AX42" s="14" t="s">
        <v>79</v>
      </c>
      <c r="AY42" s="24" t="s">
        <v>78</v>
      </c>
      <c r="AZ42" s="14" t="s">
        <v>378</v>
      </c>
      <c r="BA42" s="14" t="s">
        <v>79</v>
      </c>
      <c r="BB42" s="24" t="s">
        <v>78</v>
      </c>
      <c r="BC42" s="14" t="s">
        <v>379</v>
      </c>
      <c r="BD42" s="14" t="s">
        <v>79</v>
      </c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</row>
    <row r="43" spans="1:75" ht="15.75" customHeight="1" x14ac:dyDescent="0.2">
      <c r="A43" s="37"/>
      <c r="B43" s="37"/>
      <c r="C43" s="37"/>
      <c r="D43" s="37"/>
      <c r="E43" s="37"/>
      <c r="F43" s="38"/>
      <c r="G43" s="27"/>
      <c r="H43" s="27"/>
      <c r="I43" s="27"/>
      <c r="J43" s="27"/>
      <c r="K43" s="39"/>
      <c r="L43" s="27"/>
      <c r="M43" s="38"/>
      <c r="N43" s="38"/>
      <c r="O43" s="27"/>
      <c r="P43" s="27"/>
      <c r="Q43" s="27"/>
      <c r="R43" s="27"/>
      <c r="S43" s="27"/>
      <c r="T43" s="27"/>
      <c r="U43" s="39"/>
      <c r="V43" s="27"/>
      <c r="W43" s="38"/>
      <c r="X43" s="38"/>
      <c r="Y43" s="27"/>
      <c r="Z43" s="27"/>
      <c r="AA43" s="27"/>
      <c r="AB43" s="39"/>
      <c r="AC43" s="27"/>
      <c r="AD43" s="38"/>
      <c r="AE43" s="38"/>
      <c r="AF43" s="39"/>
      <c r="AG43" s="27"/>
      <c r="AH43" s="38"/>
      <c r="AI43" s="38"/>
      <c r="AJ43" s="27"/>
      <c r="AK43" s="27"/>
      <c r="AL43" s="27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</row>
    <row r="44" spans="1:75" ht="15.75" customHeight="1" x14ac:dyDescent="0.2">
      <c r="A44" s="37"/>
      <c r="B44" s="37"/>
      <c r="C44" s="37"/>
      <c r="D44" s="37"/>
      <c r="E44" s="37"/>
      <c r="F44" s="38"/>
      <c r="G44" s="27"/>
      <c r="H44" s="27"/>
      <c r="I44" s="27"/>
      <c r="J44" s="27"/>
      <c r="K44" s="39"/>
      <c r="L44" s="27"/>
      <c r="M44" s="38"/>
      <c r="N44" s="38"/>
      <c r="O44" s="27"/>
      <c r="P44" s="27"/>
      <c r="Q44" s="27"/>
      <c r="R44" s="27"/>
      <c r="S44" s="27"/>
      <c r="T44" s="27"/>
      <c r="U44" s="39"/>
      <c r="V44" s="27"/>
      <c r="W44" s="38"/>
      <c r="X44" s="38"/>
      <c r="Y44" s="27"/>
      <c r="Z44" s="27"/>
      <c r="AA44" s="27"/>
      <c r="AB44" s="39"/>
      <c r="AC44" s="27"/>
      <c r="AD44" s="38"/>
      <c r="AE44" s="38"/>
      <c r="AF44" s="39"/>
      <c r="AG44" s="27"/>
      <c r="AH44" s="38"/>
      <c r="AI44" s="38"/>
      <c r="AJ44" s="27"/>
      <c r="AK44" s="27"/>
      <c r="AL44" s="27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</row>
    <row r="45" spans="1:75" ht="15.75" customHeight="1" x14ac:dyDescent="0.2">
      <c r="A45" s="37"/>
      <c r="B45" s="37"/>
      <c r="C45" s="37"/>
      <c r="D45" s="37"/>
      <c r="E45" s="37"/>
      <c r="F45" s="38"/>
      <c r="G45" s="27"/>
      <c r="H45" s="27"/>
      <c r="I45" s="27"/>
      <c r="J45" s="27"/>
      <c r="K45" s="39"/>
      <c r="L45" s="27"/>
      <c r="M45" s="38"/>
      <c r="N45" s="38"/>
      <c r="O45" s="27"/>
      <c r="P45" s="27"/>
      <c r="Q45" s="27"/>
      <c r="R45" s="27"/>
      <c r="S45" s="27"/>
      <c r="T45" s="27"/>
      <c r="U45" s="39"/>
      <c r="V45" s="27"/>
      <c r="W45" s="38"/>
      <c r="X45" s="38"/>
      <c r="Y45" s="27"/>
      <c r="Z45" s="27"/>
      <c r="AA45" s="27"/>
      <c r="AB45" s="39"/>
      <c r="AC45" s="27"/>
      <c r="AD45" s="38"/>
      <c r="AE45" s="38"/>
      <c r="AF45" s="39"/>
      <c r="AG45" s="27"/>
      <c r="AH45" s="38"/>
      <c r="AI45" s="38"/>
      <c r="AJ45" s="27"/>
      <c r="AK45" s="27"/>
      <c r="AL45" s="27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</row>
    <row r="46" spans="1:75" ht="15.75" customHeight="1" x14ac:dyDescent="0.2">
      <c r="A46" s="37"/>
      <c r="B46" s="37"/>
      <c r="C46" s="37"/>
      <c r="D46" s="37"/>
      <c r="E46" s="37"/>
      <c r="F46" s="38"/>
      <c r="G46" s="27"/>
      <c r="H46" s="27"/>
      <c r="I46" s="27"/>
      <c r="J46" s="27"/>
      <c r="K46" s="39"/>
      <c r="L46" s="27"/>
      <c r="M46" s="38"/>
      <c r="N46" s="38"/>
      <c r="O46" s="27"/>
      <c r="P46" s="27"/>
      <c r="Q46" s="27"/>
      <c r="R46" s="27"/>
      <c r="S46" s="27"/>
      <c r="T46" s="27"/>
      <c r="U46" s="39"/>
      <c r="V46" s="27"/>
      <c r="W46" s="38"/>
      <c r="X46" s="38"/>
      <c r="Y46" s="27"/>
      <c r="Z46" s="27"/>
      <c r="AA46" s="27"/>
      <c r="AB46" s="39"/>
      <c r="AC46" s="27"/>
      <c r="AD46" s="38"/>
      <c r="AE46" s="38"/>
      <c r="AF46" s="39"/>
      <c r="AG46" s="27"/>
      <c r="AH46" s="38"/>
      <c r="AI46" s="38"/>
      <c r="AJ46" s="27"/>
      <c r="AK46" s="27"/>
      <c r="AL46" s="27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</row>
    <row r="47" spans="1:75" ht="15.75" customHeight="1" x14ac:dyDescent="0.2">
      <c r="A47" s="37"/>
      <c r="B47" s="37"/>
      <c r="C47" s="37"/>
      <c r="D47" s="37"/>
      <c r="E47" s="37"/>
      <c r="F47" s="38"/>
      <c r="G47" s="27"/>
      <c r="H47" s="27"/>
      <c r="I47" s="27"/>
      <c r="J47" s="27"/>
      <c r="K47" s="39"/>
      <c r="L47" s="27"/>
      <c r="M47" s="38"/>
      <c r="N47" s="38"/>
      <c r="O47" s="27"/>
      <c r="P47" s="27"/>
      <c r="Q47" s="27"/>
      <c r="R47" s="27"/>
      <c r="S47" s="27"/>
      <c r="T47" s="27"/>
      <c r="U47" s="39"/>
      <c r="V47" s="27"/>
      <c r="W47" s="38"/>
      <c r="X47" s="38"/>
      <c r="Y47" s="27"/>
      <c r="Z47" s="27"/>
      <c r="AA47" s="27"/>
      <c r="AB47" s="39"/>
      <c r="AC47" s="27"/>
      <c r="AD47" s="38"/>
      <c r="AE47" s="38"/>
      <c r="AF47" s="39"/>
      <c r="AG47" s="27"/>
      <c r="AH47" s="38"/>
      <c r="AI47" s="38"/>
      <c r="AJ47" s="27"/>
      <c r="AK47" s="27"/>
      <c r="AL47" s="27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</row>
    <row r="48" spans="1:75" ht="15.75" customHeight="1" x14ac:dyDescent="0.2">
      <c r="A48" s="37"/>
      <c r="B48" s="37"/>
      <c r="C48" s="37"/>
      <c r="D48" s="37"/>
      <c r="E48" s="37"/>
      <c r="F48" s="38"/>
      <c r="G48" s="27"/>
      <c r="H48" s="27"/>
      <c r="I48" s="27"/>
      <c r="J48" s="27"/>
      <c r="K48" s="39"/>
      <c r="L48" s="27"/>
      <c r="M48" s="38"/>
      <c r="N48" s="38"/>
      <c r="O48" s="27"/>
      <c r="P48" s="27"/>
      <c r="Q48" s="27"/>
      <c r="R48" s="27"/>
      <c r="S48" s="27"/>
      <c r="T48" s="27"/>
      <c r="U48" s="39"/>
      <c r="V48" s="27"/>
      <c r="W48" s="38"/>
      <c r="X48" s="38"/>
      <c r="Y48" s="27"/>
      <c r="Z48" s="27"/>
      <c r="AA48" s="27"/>
      <c r="AB48" s="39"/>
      <c r="AC48" s="27"/>
      <c r="AD48" s="38"/>
      <c r="AE48" s="38"/>
      <c r="AF48" s="39"/>
      <c r="AG48" s="27"/>
      <c r="AH48" s="38"/>
      <c r="AI48" s="38"/>
      <c r="AJ48" s="27"/>
      <c r="AK48" s="27"/>
      <c r="AL48" s="27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</row>
    <row r="49" spans="1:75" ht="15.75" customHeight="1" x14ac:dyDescent="0.2">
      <c r="A49" s="37"/>
      <c r="B49" s="37"/>
      <c r="C49" s="37"/>
      <c r="D49" s="37"/>
      <c r="E49" s="37"/>
      <c r="F49" s="38"/>
      <c r="G49" s="27"/>
      <c r="H49" s="27"/>
      <c r="I49" s="27"/>
      <c r="J49" s="27"/>
      <c r="K49" s="27"/>
      <c r="L49" s="27"/>
      <c r="M49" s="38"/>
      <c r="N49" s="38"/>
      <c r="O49" s="27"/>
      <c r="P49" s="27"/>
      <c r="Q49" s="27"/>
      <c r="R49" s="27"/>
      <c r="S49" s="27"/>
      <c r="T49" s="27"/>
      <c r="U49" s="27"/>
      <c r="V49" s="27"/>
      <c r="W49" s="38"/>
      <c r="X49" s="38"/>
      <c r="Y49" s="27"/>
      <c r="Z49" s="27"/>
      <c r="AA49" s="27"/>
      <c r="AB49" s="27"/>
      <c r="AC49" s="27"/>
      <c r="AD49" s="38"/>
      <c r="AE49" s="38"/>
      <c r="AF49" s="27"/>
      <c r="AG49" s="27"/>
      <c r="AH49" s="38"/>
      <c r="AI49" s="38"/>
      <c r="AJ49" s="27"/>
      <c r="AK49" s="27"/>
      <c r="AL49" s="27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</row>
    <row r="50" spans="1:75" ht="15.75" customHeight="1" x14ac:dyDescent="0.2">
      <c r="A50" s="37"/>
      <c r="B50" s="37"/>
      <c r="C50" s="37"/>
      <c r="D50" s="37"/>
      <c r="E50" s="37"/>
      <c r="F50" s="38"/>
      <c r="G50" s="27"/>
      <c r="H50" s="27"/>
      <c r="I50" s="27"/>
      <c r="J50" s="27"/>
      <c r="K50" s="27"/>
      <c r="L50" s="27"/>
      <c r="M50" s="38"/>
      <c r="N50" s="38"/>
      <c r="O50" s="27"/>
      <c r="P50" s="27"/>
      <c r="Q50" s="27"/>
      <c r="R50" s="27"/>
      <c r="S50" s="27"/>
      <c r="T50" s="27"/>
      <c r="U50" s="27"/>
      <c r="V50" s="27"/>
      <c r="W50" s="38"/>
      <c r="X50" s="38"/>
      <c r="Y50" s="27"/>
      <c r="Z50" s="27"/>
      <c r="AA50" s="27"/>
      <c r="AB50" s="27"/>
      <c r="AC50" s="27"/>
      <c r="AD50" s="38"/>
      <c r="AE50" s="38"/>
      <c r="AF50" s="27"/>
      <c r="AG50" s="27"/>
      <c r="AH50" s="38"/>
      <c r="AI50" s="38"/>
      <c r="AJ50" s="27"/>
      <c r="AK50" s="27"/>
      <c r="AL50" s="27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</row>
    <row r="51" spans="1:75" ht="15.75" customHeight="1" x14ac:dyDescent="0.2">
      <c r="A51" s="37"/>
      <c r="B51" s="37"/>
      <c r="C51" s="37"/>
      <c r="D51" s="37"/>
      <c r="E51" s="37"/>
      <c r="F51" s="38"/>
      <c r="G51" s="27"/>
      <c r="H51" s="27"/>
      <c r="I51" s="27"/>
      <c r="J51" s="27"/>
      <c r="K51" s="27"/>
      <c r="L51" s="27"/>
      <c r="M51" s="38"/>
      <c r="N51" s="38"/>
      <c r="O51" s="27"/>
      <c r="P51" s="27"/>
      <c r="Q51" s="27"/>
      <c r="R51" s="27"/>
      <c r="S51" s="27"/>
      <c r="T51" s="27"/>
      <c r="U51" s="27"/>
      <c r="V51" s="27"/>
      <c r="W51" s="38"/>
      <c r="X51" s="38"/>
      <c r="Y51" s="27"/>
      <c r="Z51" s="27"/>
      <c r="AA51" s="27"/>
      <c r="AB51" s="27"/>
      <c r="AC51" s="27"/>
      <c r="AD51" s="38"/>
      <c r="AE51" s="38"/>
      <c r="AF51" s="27"/>
      <c r="AG51" s="27"/>
      <c r="AH51" s="38"/>
      <c r="AI51" s="38"/>
      <c r="AJ51" s="27"/>
      <c r="AK51" s="27"/>
      <c r="AL51" s="27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</row>
    <row r="52" spans="1:75" ht="15.75" customHeight="1" x14ac:dyDescent="0.2">
      <c r="A52" s="37"/>
      <c r="B52" s="37"/>
      <c r="C52" s="37"/>
      <c r="D52" s="37"/>
      <c r="E52" s="37"/>
      <c r="F52" s="38"/>
      <c r="G52" s="27"/>
      <c r="H52" s="27"/>
      <c r="I52" s="27"/>
      <c r="J52" s="27"/>
      <c r="K52" s="27"/>
      <c r="L52" s="27"/>
      <c r="M52" s="38"/>
      <c r="N52" s="38"/>
      <c r="O52" s="27"/>
      <c r="P52" s="27"/>
      <c r="Q52" s="27"/>
      <c r="R52" s="27"/>
      <c r="S52" s="27"/>
      <c r="T52" s="27"/>
      <c r="U52" s="27"/>
      <c r="V52" s="27"/>
      <c r="W52" s="38"/>
      <c r="X52" s="38"/>
      <c r="Y52" s="27"/>
      <c r="Z52" s="27"/>
      <c r="AA52" s="27"/>
      <c r="AB52" s="27"/>
      <c r="AC52" s="27"/>
      <c r="AD52" s="38"/>
      <c r="AE52" s="38"/>
      <c r="AF52" s="27"/>
      <c r="AG52" s="27"/>
      <c r="AH52" s="38"/>
      <c r="AI52" s="38"/>
      <c r="AJ52" s="27"/>
      <c r="AK52" s="27"/>
      <c r="AL52" s="27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</row>
    <row r="53" spans="1:75" ht="15.75" customHeight="1" x14ac:dyDescent="0.2">
      <c r="A53" s="37"/>
      <c r="B53" s="37"/>
      <c r="C53" s="37"/>
      <c r="D53" s="37"/>
      <c r="E53" s="37"/>
      <c r="F53" s="38"/>
      <c r="G53" s="27"/>
      <c r="H53" s="27"/>
      <c r="I53" s="27"/>
      <c r="J53" s="27"/>
      <c r="K53" s="27"/>
      <c r="L53" s="27"/>
      <c r="M53" s="38"/>
      <c r="N53" s="38"/>
      <c r="O53" s="27"/>
      <c r="P53" s="27"/>
      <c r="Q53" s="27"/>
      <c r="R53" s="27"/>
      <c r="S53" s="27"/>
      <c r="T53" s="27"/>
      <c r="U53" s="27"/>
      <c r="V53" s="27"/>
      <c r="W53" s="38"/>
      <c r="X53" s="38"/>
      <c r="Y53" s="27"/>
      <c r="Z53" s="27"/>
      <c r="AA53" s="27"/>
      <c r="AB53" s="27"/>
      <c r="AC53" s="27"/>
      <c r="AD53" s="38"/>
      <c r="AE53" s="38"/>
      <c r="AF53" s="27"/>
      <c r="AG53" s="27"/>
      <c r="AH53" s="38"/>
      <c r="AI53" s="38"/>
      <c r="AJ53" s="27"/>
      <c r="AK53" s="27"/>
      <c r="AL53" s="27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</row>
    <row r="54" spans="1:75" ht="15.75" customHeight="1" x14ac:dyDescent="0.2">
      <c r="A54" s="37"/>
      <c r="B54" s="37"/>
      <c r="C54" s="37"/>
      <c r="D54" s="37"/>
      <c r="E54" s="37"/>
      <c r="F54" s="38"/>
      <c r="G54" s="27"/>
      <c r="H54" s="27"/>
      <c r="I54" s="27"/>
      <c r="J54" s="27"/>
      <c r="K54" s="27"/>
      <c r="L54" s="27"/>
      <c r="M54" s="38"/>
      <c r="N54" s="38"/>
      <c r="O54" s="27"/>
      <c r="P54" s="27"/>
      <c r="Q54" s="27"/>
      <c r="R54" s="27"/>
      <c r="S54" s="27"/>
      <c r="T54" s="27"/>
      <c r="U54" s="27"/>
      <c r="V54" s="27"/>
      <c r="W54" s="38"/>
      <c r="X54" s="38"/>
      <c r="Y54" s="27"/>
      <c r="Z54" s="27"/>
      <c r="AA54" s="27"/>
      <c r="AB54" s="27"/>
      <c r="AC54" s="27"/>
      <c r="AD54" s="38"/>
      <c r="AE54" s="38"/>
      <c r="AF54" s="27"/>
      <c r="AG54" s="27"/>
      <c r="AH54" s="38"/>
      <c r="AI54" s="38"/>
      <c r="AJ54" s="27"/>
      <c r="AK54" s="27"/>
      <c r="AL54" s="27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</row>
    <row r="55" spans="1:75" ht="15.75" customHeight="1" x14ac:dyDescent="0.2">
      <c r="A55" s="37"/>
      <c r="B55" s="37"/>
      <c r="C55" s="37"/>
      <c r="D55" s="37"/>
      <c r="E55" s="37"/>
      <c r="F55" s="38"/>
      <c r="G55" s="27"/>
      <c r="H55" s="27"/>
      <c r="I55" s="27"/>
      <c r="J55" s="27"/>
      <c r="K55" s="27"/>
      <c r="L55" s="27"/>
      <c r="M55" s="38"/>
      <c r="N55" s="38"/>
      <c r="O55" s="27"/>
      <c r="P55" s="27"/>
      <c r="Q55" s="27"/>
      <c r="R55" s="27"/>
      <c r="S55" s="27"/>
      <c r="T55" s="27"/>
      <c r="U55" s="27"/>
      <c r="V55" s="27"/>
      <c r="W55" s="38"/>
      <c r="X55" s="38"/>
      <c r="Y55" s="27"/>
      <c r="Z55" s="27"/>
      <c r="AA55" s="27"/>
      <c r="AB55" s="27"/>
      <c r="AC55" s="27"/>
      <c r="AD55" s="38"/>
      <c r="AE55" s="38"/>
      <c r="AF55" s="27"/>
      <c r="AG55" s="27"/>
      <c r="AH55" s="38"/>
      <c r="AI55" s="38"/>
      <c r="AJ55" s="27"/>
      <c r="AK55" s="27"/>
      <c r="AL55" s="27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</row>
    <row r="56" spans="1:75" ht="38.25" customHeight="1" x14ac:dyDescent="0.2">
      <c r="A56" s="37"/>
      <c r="B56" s="37"/>
      <c r="C56" s="37"/>
      <c r="D56" s="37"/>
      <c r="E56" s="37"/>
      <c r="F56" s="38"/>
      <c r="G56" s="27"/>
      <c r="H56" s="27"/>
      <c r="I56" s="27"/>
      <c r="J56" s="27"/>
      <c r="K56" s="27"/>
      <c r="L56" s="27"/>
      <c r="M56" s="38"/>
      <c r="N56" s="38"/>
      <c r="O56" s="27"/>
      <c r="P56" s="27"/>
      <c r="Q56" s="27"/>
      <c r="R56" s="27"/>
      <c r="S56" s="27"/>
      <c r="T56" s="27"/>
      <c r="U56" s="27"/>
      <c r="V56" s="27"/>
      <c r="W56" s="38"/>
      <c r="X56" s="38"/>
      <c r="Y56" s="27"/>
      <c r="Z56" s="27"/>
      <c r="AA56" s="27"/>
      <c r="AB56" s="27"/>
      <c r="AC56" s="27"/>
      <c r="AD56" s="38"/>
      <c r="AE56" s="38"/>
      <c r="AF56" s="27"/>
      <c r="AG56" s="27"/>
      <c r="AH56" s="38"/>
      <c r="AI56" s="38"/>
      <c r="AJ56" s="27"/>
      <c r="AK56" s="27"/>
      <c r="AL56" s="27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</row>
    <row r="57" spans="1:75" ht="15.75" customHeight="1" x14ac:dyDescent="0.2">
      <c r="A57" s="37"/>
      <c r="B57" s="37"/>
      <c r="C57" s="37"/>
      <c r="D57" s="37"/>
      <c r="E57" s="37"/>
      <c r="F57" s="38"/>
      <c r="G57" s="27"/>
      <c r="H57" s="27"/>
      <c r="I57" s="27"/>
      <c r="J57" s="27"/>
      <c r="K57" s="27"/>
      <c r="L57" s="27"/>
      <c r="M57" s="38"/>
      <c r="N57" s="38"/>
      <c r="O57" s="27"/>
      <c r="P57" s="27"/>
      <c r="Q57" s="27"/>
      <c r="R57" s="27"/>
      <c r="S57" s="27"/>
      <c r="T57" s="27"/>
      <c r="U57" s="27"/>
      <c r="V57" s="27"/>
      <c r="W57" s="38"/>
      <c r="X57" s="38"/>
      <c r="Y57" s="27"/>
      <c r="Z57" s="27"/>
      <c r="AA57" s="27"/>
      <c r="AB57" s="27"/>
      <c r="AC57" s="27"/>
      <c r="AD57" s="38"/>
      <c r="AE57" s="38"/>
      <c r="AF57" s="27"/>
      <c r="AG57" s="27"/>
      <c r="AH57" s="38"/>
      <c r="AI57" s="38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</row>
    <row r="58" spans="1:75" ht="15.75" customHeight="1" x14ac:dyDescent="0.2">
      <c r="A58" s="37"/>
      <c r="B58" s="37"/>
      <c r="C58" s="37"/>
      <c r="D58" s="37"/>
      <c r="E58" s="37"/>
      <c r="F58" s="38"/>
      <c r="G58" s="27"/>
      <c r="H58" s="27"/>
      <c r="I58" s="27"/>
      <c r="J58" s="27"/>
      <c r="K58" s="27"/>
      <c r="L58" s="27"/>
      <c r="M58" s="38"/>
      <c r="N58" s="38"/>
      <c r="O58" s="27"/>
      <c r="P58" s="27"/>
      <c r="Q58" s="27"/>
      <c r="R58" s="27"/>
      <c r="S58" s="27"/>
      <c r="T58" s="27"/>
      <c r="U58" s="27"/>
      <c r="V58" s="27"/>
      <c r="W58" s="38"/>
      <c r="X58" s="38"/>
      <c r="Y58" s="27"/>
      <c r="Z58" s="27"/>
      <c r="AA58" s="27"/>
      <c r="AB58" s="27"/>
      <c r="AC58" s="27"/>
      <c r="AD58" s="38"/>
      <c r="AE58" s="38"/>
      <c r="AF58" s="27"/>
      <c r="AG58" s="27"/>
      <c r="AH58" s="38"/>
      <c r="AI58" s="38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</row>
    <row r="59" spans="1:75" ht="15.75" customHeight="1" x14ac:dyDescent="0.2">
      <c r="A59" s="37"/>
      <c r="B59" s="37"/>
      <c r="C59" s="37"/>
      <c r="D59" s="37"/>
      <c r="E59" s="37"/>
      <c r="F59" s="38"/>
      <c r="G59" s="27"/>
      <c r="H59" s="27"/>
      <c r="I59" s="27"/>
      <c r="J59" s="27"/>
      <c r="K59" s="27"/>
      <c r="L59" s="27"/>
      <c r="M59" s="38"/>
      <c r="N59" s="38"/>
      <c r="O59" s="27"/>
      <c r="P59" s="27"/>
      <c r="Q59" s="27"/>
      <c r="R59" s="27"/>
      <c r="S59" s="27"/>
      <c r="T59" s="27"/>
      <c r="U59" s="27"/>
      <c r="V59" s="27"/>
      <c r="W59" s="38"/>
      <c r="X59" s="38"/>
      <c r="Y59" s="27"/>
      <c r="Z59" s="27"/>
      <c r="AA59" s="27"/>
      <c r="AB59" s="27"/>
      <c r="AC59" s="27"/>
      <c r="AD59" s="38"/>
      <c r="AE59" s="38"/>
      <c r="AF59" s="27"/>
      <c r="AG59" s="27"/>
      <c r="AH59" s="38"/>
      <c r="AI59" s="38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</row>
    <row r="60" spans="1:75" ht="15.75" customHeight="1" x14ac:dyDescent="0.2">
      <c r="A60" s="37"/>
      <c r="B60" s="37"/>
      <c r="C60" s="37"/>
      <c r="D60" s="37"/>
      <c r="E60" s="37"/>
      <c r="F60" s="38"/>
      <c r="G60" s="27"/>
      <c r="H60" s="27"/>
      <c r="I60" s="27"/>
      <c r="J60" s="27"/>
      <c r="K60" s="27"/>
      <c r="L60" s="27"/>
      <c r="M60" s="38"/>
      <c r="N60" s="38"/>
      <c r="O60" s="27"/>
      <c r="P60" s="27"/>
      <c r="Q60" s="27"/>
      <c r="R60" s="27"/>
      <c r="S60" s="27"/>
      <c r="T60" s="27"/>
      <c r="U60" s="27"/>
      <c r="V60" s="27"/>
      <c r="W60" s="38"/>
      <c r="X60" s="38"/>
      <c r="Y60" s="27"/>
      <c r="Z60" s="27"/>
      <c r="AA60" s="27"/>
      <c r="AB60" s="27"/>
      <c r="AC60" s="27"/>
      <c r="AD60" s="38"/>
      <c r="AE60" s="38"/>
      <c r="AF60" s="27"/>
      <c r="AG60" s="27"/>
      <c r="AH60" s="38"/>
      <c r="AI60" s="38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</row>
    <row r="61" spans="1:75" ht="15.75" customHeight="1" x14ac:dyDescent="0.2">
      <c r="A61" s="37"/>
      <c r="B61" s="37"/>
      <c r="C61" s="37"/>
      <c r="D61" s="37"/>
      <c r="E61" s="37"/>
      <c r="F61" s="38"/>
      <c r="G61" s="27"/>
      <c r="H61" s="27"/>
      <c r="I61" s="27"/>
      <c r="J61" s="27"/>
      <c r="K61" s="27"/>
      <c r="L61" s="27"/>
      <c r="M61" s="38"/>
      <c r="N61" s="38"/>
      <c r="O61" s="27"/>
      <c r="P61" s="27"/>
      <c r="Q61" s="27"/>
      <c r="R61" s="27"/>
      <c r="S61" s="27"/>
      <c r="T61" s="27"/>
      <c r="U61" s="27"/>
      <c r="V61" s="27"/>
      <c r="W61" s="38"/>
      <c r="X61" s="38"/>
      <c r="Y61" s="27"/>
      <c r="Z61" s="27"/>
      <c r="AA61" s="27"/>
      <c r="AB61" s="27"/>
      <c r="AC61" s="27"/>
      <c r="AD61" s="38"/>
      <c r="AE61" s="38"/>
      <c r="AF61" s="27"/>
      <c r="AG61" s="27"/>
      <c r="AH61" s="38"/>
      <c r="AI61" s="38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</row>
    <row r="62" spans="1:75" ht="15.75" customHeight="1" x14ac:dyDescent="0.2">
      <c r="A62" s="37"/>
      <c r="B62" s="37"/>
      <c r="C62" s="37"/>
      <c r="D62" s="37"/>
      <c r="E62" s="37"/>
      <c r="F62" s="38"/>
      <c r="G62" s="27"/>
      <c r="H62" s="27"/>
      <c r="I62" s="27"/>
      <c r="J62" s="27"/>
      <c r="K62" s="27"/>
      <c r="L62" s="27"/>
      <c r="M62" s="38"/>
      <c r="N62" s="38"/>
      <c r="O62" s="27"/>
      <c r="P62" s="27"/>
      <c r="Q62" s="27"/>
      <c r="R62" s="27"/>
      <c r="S62" s="27"/>
      <c r="T62" s="27"/>
      <c r="U62" s="27"/>
      <c r="V62" s="27"/>
      <c r="W62" s="38"/>
      <c r="X62" s="38"/>
      <c r="Y62" s="27"/>
      <c r="Z62" s="27"/>
      <c r="AA62" s="27"/>
      <c r="AB62" s="27"/>
      <c r="AC62" s="27"/>
      <c r="AD62" s="38"/>
      <c r="AE62" s="38"/>
      <c r="AF62" s="27"/>
      <c r="AG62" s="27"/>
      <c r="AH62" s="38"/>
      <c r="AI62" s="38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</row>
    <row r="63" spans="1:75" ht="15.75" customHeight="1" x14ac:dyDescent="0.2">
      <c r="A63" s="37"/>
      <c r="B63" s="37"/>
      <c r="C63" s="37"/>
      <c r="D63" s="37"/>
      <c r="E63" s="37"/>
      <c r="F63" s="38"/>
      <c r="G63" s="27"/>
      <c r="H63" s="27"/>
      <c r="I63" s="27"/>
      <c r="J63" s="27"/>
      <c r="K63" s="27"/>
      <c r="L63" s="27"/>
      <c r="M63" s="38"/>
      <c r="N63" s="38"/>
      <c r="O63" s="27"/>
      <c r="P63" s="27"/>
      <c r="Q63" s="27"/>
      <c r="R63" s="27"/>
      <c r="S63" s="27"/>
      <c r="T63" s="27"/>
      <c r="U63" s="27"/>
      <c r="V63" s="27"/>
      <c r="W63" s="38"/>
      <c r="X63" s="38"/>
      <c r="Y63" s="27"/>
      <c r="Z63" s="27"/>
      <c r="AA63" s="27"/>
      <c r="AB63" s="27"/>
      <c r="AC63" s="27"/>
      <c r="AD63" s="38"/>
      <c r="AE63" s="38"/>
      <c r="AF63" s="27"/>
      <c r="AG63" s="27"/>
      <c r="AH63" s="38"/>
      <c r="AI63" s="38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</row>
    <row r="64" spans="1:75" ht="15.75" customHeight="1" x14ac:dyDescent="0.2">
      <c r="A64" s="37"/>
      <c r="B64" s="37"/>
      <c r="C64" s="37"/>
      <c r="D64" s="37"/>
      <c r="E64" s="37"/>
      <c r="F64" s="38"/>
      <c r="G64" s="27"/>
      <c r="H64" s="27"/>
      <c r="I64" s="27"/>
      <c r="J64" s="27"/>
      <c r="K64" s="27"/>
      <c r="L64" s="27"/>
      <c r="M64" s="38"/>
      <c r="N64" s="38"/>
      <c r="O64" s="27"/>
      <c r="P64" s="27"/>
      <c r="Q64" s="27"/>
      <c r="R64" s="27"/>
      <c r="S64" s="27"/>
      <c r="T64" s="27"/>
      <c r="U64" s="27"/>
      <c r="V64" s="27"/>
      <c r="W64" s="38"/>
      <c r="X64" s="38"/>
      <c r="Y64" s="27"/>
      <c r="Z64" s="27"/>
      <c r="AA64" s="27"/>
      <c r="AB64" s="27"/>
      <c r="AC64" s="27"/>
      <c r="AD64" s="38"/>
      <c r="AE64" s="38"/>
      <c r="AF64" s="27"/>
      <c r="AG64" s="27"/>
      <c r="AH64" s="38"/>
      <c r="AI64" s="38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</row>
    <row r="65" spans="1:75" ht="15.75" customHeight="1" x14ac:dyDescent="0.2">
      <c r="A65" s="37"/>
      <c r="B65" s="37"/>
      <c r="C65" s="37"/>
      <c r="D65" s="37"/>
      <c r="E65" s="37"/>
      <c r="F65" s="38"/>
      <c r="G65" s="27"/>
      <c r="H65" s="27"/>
      <c r="I65" s="27"/>
      <c r="J65" s="27"/>
      <c r="K65" s="27"/>
      <c r="L65" s="27"/>
      <c r="M65" s="38"/>
      <c r="N65" s="38"/>
      <c r="O65" s="27"/>
      <c r="P65" s="27"/>
      <c r="Q65" s="27"/>
      <c r="R65" s="27"/>
      <c r="S65" s="27"/>
      <c r="T65" s="27"/>
      <c r="U65" s="27"/>
      <c r="V65" s="27"/>
      <c r="W65" s="38"/>
      <c r="X65" s="38"/>
      <c r="Y65" s="27"/>
      <c r="Z65" s="27"/>
      <c r="AA65" s="27"/>
      <c r="AB65" s="27"/>
      <c r="AC65" s="27"/>
      <c r="AD65" s="38"/>
      <c r="AE65" s="38"/>
      <c r="AF65" s="27"/>
      <c r="AG65" s="27"/>
      <c r="AH65" s="38"/>
      <c r="AI65" s="38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</row>
    <row r="66" spans="1:75" ht="15.75" customHeight="1" x14ac:dyDescent="0.2">
      <c r="A66" s="37"/>
      <c r="B66" s="37"/>
      <c r="C66" s="37"/>
      <c r="D66" s="37"/>
      <c r="E66" s="37"/>
      <c r="F66" s="38"/>
      <c r="G66" s="27"/>
      <c r="H66" s="27"/>
      <c r="I66" s="27"/>
      <c r="J66" s="27"/>
      <c r="K66" s="27"/>
      <c r="L66" s="27"/>
      <c r="M66" s="38"/>
      <c r="N66" s="38"/>
      <c r="O66" s="27"/>
      <c r="P66" s="27"/>
      <c r="Q66" s="27"/>
      <c r="R66" s="27"/>
      <c r="S66" s="27"/>
      <c r="T66" s="27"/>
      <c r="U66" s="27"/>
      <c r="V66" s="27"/>
      <c r="W66" s="38"/>
      <c r="X66" s="38"/>
      <c r="Y66" s="27"/>
      <c r="Z66" s="27"/>
      <c r="AA66" s="27"/>
      <c r="AB66" s="27"/>
      <c r="AC66" s="27"/>
      <c r="AD66" s="38"/>
      <c r="AE66" s="38"/>
      <c r="AF66" s="27"/>
      <c r="AG66" s="27"/>
      <c r="AH66" s="38"/>
      <c r="AI66" s="38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</row>
    <row r="67" spans="1:75" ht="15.75" customHeight="1" x14ac:dyDescent="0.2">
      <c r="A67" s="37"/>
      <c r="B67" s="37"/>
      <c r="C67" s="37"/>
      <c r="D67" s="37"/>
      <c r="E67" s="37"/>
      <c r="F67" s="38"/>
      <c r="G67" s="27"/>
      <c r="H67" s="27"/>
      <c r="I67" s="27"/>
      <c r="J67" s="27"/>
      <c r="K67" s="27"/>
      <c r="L67" s="27"/>
      <c r="M67" s="38"/>
      <c r="N67" s="38"/>
      <c r="O67" s="27"/>
      <c r="P67" s="27"/>
      <c r="Q67" s="27"/>
      <c r="R67" s="27"/>
      <c r="S67" s="27"/>
      <c r="T67" s="27"/>
      <c r="U67" s="27"/>
      <c r="V67" s="27"/>
      <c r="W67" s="38"/>
      <c r="X67" s="38"/>
      <c r="Y67" s="27"/>
      <c r="Z67" s="27"/>
      <c r="AA67" s="27"/>
      <c r="AB67" s="27"/>
      <c r="AC67" s="27"/>
      <c r="AD67" s="38"/>
      <c r="AE67" s="38"/>
      <c r="AF67" s="27"/>
      <c r="AG67" s="27"/>
      <c r="AH67" s="38"/>
      <c r="AI67" s="38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</row>
    <row r="68" spans="1:75" ht="15.75" customHeight="1" x14ac:dyDescent="0.2">
      <c r="A68" s="37"/>
      <c r="B68" s="37"/>
      <c r="C68" s="37"/>
      <c r="D68" s="37"/>
      <c r="E68" s="37"/>
      <c r="F68" s="38"/>
      <c r="G68" s="27"/>
      <c r="H68" s="27"/>
      <c r="I68" s="27"/>
      <c r="J68" s="27"/>
      <c r="K68" s="27"/>
      <c r="L68" s="27"/>
      <c r="M68" s="38"/>
      <c r="N68" s="38"/>
      <c r="O68" s="27"/>
      <c r="P68" s="27"/>
      <c r="Q68" s="27"/>
      <c r="R68" s="27"/>
      <c r="S68" s="27"/>
      <c r="T68" s="27"/>
      <c r="U68" s="27"/>
      <c r="V68" s="27"/>
      <c r="W68" s="38"/>
      <c r="X68" s="38"/>
      <c r="Y68" s="27"/>
      <c r="Z68" s="27"/>
      <c r="AA68" s="27"/>
      <c r="AB68" s="27"/>
      <c r="AC68" s="27"/>
      <c r="AD68" s="38"/>
      <c r="AE68" s="38"/>
      <c r="AF68" s="27"/>
      <c r="AG68" s="27"/>
      <c r="AH68" s="38"/>
      <c r="AI68" s="38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</row>
    <row r="69" spans="1:75" ht="15.75" customHeight="1" x14ac:dyDescent="0.2">
      <c r="A69" s="37"/>
      <c r="B69" s="37"/>
      <c r="C69" s="37"/>
      <c r="D69" s="37"/>
      <c r="E69" s="37"/>
      <c r="F69" s="38"/>
      <c r="G69" s="27"/>
      <c r="H69" s="27"/>
      <c r="I69" s="27"/>
      <c r="J69" s="27"/>
      <c r="K69" s="27"/>
      <c r="L69" s="27"/>
      <c r="M69" s="38"/>
      <c r="N69" s="38"/>
      <c r="O69" s="27"/>
      <c r="P69" s="27"/>
      <c r="Q69" s="27"/>
      <c r="R69" s="27"/>
      <c r="S69" s="27"/>
      <c r="T69" s="27"/>
      <c r="U69" s="27"/>
      <c r="V69" s="27"/>
      <c r="W69" s="38"/>
      <c r="X69" s="38"/>
      <c r="Y69" s="27"/>
      <c r="Z69" s="27"/>
      <c r="AA69" s="27"/>
      <c r="AB69" s="27"/>
      <c r="AC69" s="27"/>
      <c r="AD69" s="38"/>
      <c r="AE69" s="38"/>
      <c r="AF69" s="27"/>
      <c r="AG69" s="27"/>
      <c r="AH69" s="38"/>
      <c r="AI69" s="38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</row>
    <row r="70" spans="1:75" ht="38.25" customHeight="1" x14ac:dyDescent="0.2">
      <c r="A70" s="37"/>
      <c r="B70" s="37"/>
      <c r="C70" s="37"/>
      <c r="D70" s="37"/>
      <c r="E70" s="37"/>
      <c r="F70" s="38"/>
      <c r="G70" s="27"/>
      <c r="H70" s="27"/>
      <c r="I70" s="27"/>
      <c r="J70" s="27"/>
      <c r="K70" s="27"/>
      <c r="L70" s="27"/>
      <c r="M70" s="38"/>
      <c r="N70" s="38"/>
      <c r="O70" s="27"/>
      <c r="P70" s="27"/>
      <c r="Q70" s="27"/>
      <c r="R70" s="27"/>
      <c r="S70" s="27"/>
      <c r="T70" s="27"/>
      <c r="U70" s="27"/>
      <c r="V70" s="27"/>
      <c r="W70" s="38"/>
      <c r="X70" s="38"/>
      <c r="Y70" s="27"/>
      <c r="Z70" s="27"/>
      <c r="AA70" s="27"/>
      <c r="AB70" s="27"/>
      <c r="AC70" s="27"/>
      <c r="AD70" s="38"/>
      <c r="AE70" s="38"/>
      <c r="AF70" s="27"/>
      <c r="AG70" s="27"/>
      <c r="AH70" s="38"/>
      <c r="AI70" s="38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</row>
    <row r="71" spans="1:75" ht="15.75" customHeight="1" x14ac:dyDescent="0.2">
      <c r="A71" s="37"/>
      <c r="B71" s="37"/>
      <c r="C71" s="37"/>
      <c r="D71" s="37"/>
      <c r="E71" s="37"/>
      <c r="F71" s="38"/>
      <c r="G71" s="27"/>
      <c r="H71" s="27"/>
      <c r="I71" s="27"/>
      <c r="J71" s="27"/>
      <c r="K71" s="27"/>
      <c r="L71" s="27"/>
      <c r="M71" s="38"/>
      <c r="N71" s="38"/>
      <c r="O71" s="27"/>
      <c r="P71" s="27"/>
      <c r="Q71" s="27"/>
      <c r="R71" s="27"/>
      <c r="S71" s="27"/>
      <c r="T71" s="27"/>
      <c r="U71" s="27"/>
      <c r="V71" s="27"/>
      <c r="W71" s="38"/>
      <c r="X71" s="38"/>
      <c r="Y71" s="27"/>
      <c r="Z71" s="27"/>
      <c r="AA71" s="27"/>
      <c r="AB71" s="27"/>
      <c r="AC71" s="27"/>
      <c r="AD71" s="38"/>
      <c r="AE71" s="38"/>
      <c r="AF71" s="27"/>
      <c r="AG71" s="27"/>
      <c r="AH71" s="38"/>
      <c r="AI71" s="38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</row>
    <row r="72" spans="1:75" ht="15.75" customHeight="1" x14ac:dyDescent="0.2">
      <c r="A72" s="37"/>
      <c r="B72" s="37"/>
      <c r="C72" s="37"/>
      <c r="D72" s="37"/>
      <c r="E72" s="37"/>
      <c r="F72" s="38"/>
      <c r="G72" s="27"/>
      <c r="H72" s="27"/>
      <c r="I72" s="27"/>
      <c r="J72" s="27"/>
      <c r="K72" s="27"/>
      <c r="L72" s="27"/>
      <c r="M72" s="38"/>
      <c r="N72" s="38"/>
      <c r="O72" s="27"/>
      <c r="P72" s="27"/>
      <c r="Q72" s="27"/>
      <c r="R72" s="27"/>
      <c r="S72" s="27"/>
      <c r="T72" s="27"/>
      <c r="U72" s="27"/>
      <c r="V72" s="27"/>
      <c r="W72" s="38"/>
      <c r="X72" s="38"/>
      <c r="Y72" s="27"/>
      <c r="Z72" s="27"/>
      <c r="AA72" s="27"/>
      <c r="AB72" s="27"/>
      <c r="AC72" s="27"/>
      <c r="AD72" s="38"/>
      <c r="AE72" s="38"/>
      <c r="AF72" s="27"/>
      <c r="AG72" s="27"/>
      <c r="AH72" s="38"/>
      <c r="AI72" s="38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</row>
    <row r="73" spans="1:75" ht="15.75" customHeight="1" x14ac:dyDescent="0.2">
      <c r="A73" s="37"/>
      <c r="B73" s="37"/>
      <c r="C73" s="37"/>
      <c r="D73" s="37"/>
      <c r="E73" s="37"/>
      <c r="F73" s="38"/>
      <c r="G73" s="27"/>
      <c r="H73" s="27"/>
      <c r="I73" s="27"/>
      <c r="J73" s="27"/>
      <c r="K73" s="27"/>
      <c r="L73" s="27"/>
      <c r="M73" s="38"/>
      <c r="N73" s="38"/>
      <c r="O73" s="27"/>
      <c r="P73" s="27"/>
      <c r="Q73" s="27"/>
      <c r="R73" s="27"/>
      <c r="S73" s="27"/>
      <c r="T73" s="27"/>
      <c r="U73" s="27"/>
      <c r="V73" s="27"/>
      <c r="W73" s="38"/>
      <c r="X73" s="38"/>
      <c r="Y73" s="27"/>
      <c r="Z73" s="27"/>
      <c r="AA73" s="27"/>
      <c r="AB73" s="27"/>
      <c r="AC73" s="27"/>
      <c r="AD73" s="38"/>
      <c r="AE73" s="38"/>
      <c r="AF73" s="27"/>
      <c r="AG73" s="27"/>
      <c r="AH73" s="38"/>
      <c r="AI73" s="38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</row>
    <row r="74" spans="1:75" ht="15.75" customHeight="1" x14ac:dyDescent="0.2">
      <c r="A74" s="37"/>
      <c r="B74" s="37"/>
      <c r="C74" s="37"/>
      <c r="D74" s="37"/>
      <c r="E74" s="37"/>
      <c r="F74" s="38"/>
      <c r="G74" s="27"/>
      <c r="H74" s="27"/>
      <c r="I74" s="27"/>
      <c r="J74" s="27"/>
      <c r="K74" s="27"/>
      <c r="L74" s="27"/>
      <c r="M74" s="38"/>
      <c r="N74" s="38"/>
      <c r="O74" s="27"/>
      <c r="P74" s="27"/>
      <c r="Q74" s="27"/>
      <c r="R74" s="27"/>
      <c r="S74" s="27"/>
      <c r="T74" s="27"/>
      <c r="U74" s="27"/>
      <c r="V74" s="27"/>
      <c r="W74" s="38"/>
      <c r="X74" s="38"/>
      <c r="Y74" s="27"/>
      <c r="Z74" s="27"/>
      <c r="AA74" s="27"/>
      <c r="AB74" s="27"/>
      <c r="AC74" s="27"/>
      <c r="AD74" s="38"/>
      <c r="AE74" s="38"/>
      <c r="AF74" s="27"/>
      <c r="AG74" s="27"/>
      <c r="AH74" s="38"/>
      <c r="AI74" s="38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</row>
    <row r="75" spans="1:75" ht="15.75" customHeight="1" x14ac:dyDescent="0.2">
      <c r="A75" s="37"/>
      <c r="B75" s="37"/>
      <c r="C75" s="37"/>
      <c r="D75" s="37"/>
      <c r="E75" s="37"/>
      <c r="F75" s="38"/>
      <c r="G75" s="27"/>
      <c r="H75" s="27"/>
      <c r="I75" s="27"/>
      <c r="J75" s="27"/>
      <c r="K75" s="27"/>
      <c r="L75" s="27"/>
      <c r="M75" s="38"/>
      <c r="N75" s="38"/>
      <c r="O75" s="27"/>
      <c r="P75" s="27"/>
      <c r="Q75" s="27"/>
      <c r="R75" s="27"/>
      <c r="S75" s="27"/>
      <c r="T75" s="27"/>
      <c r="U75" s="27"/>
      <c r="V75" s="27"/>
      <c r="W75" s="38"/>
      <c r="X75" s="38"/>
      <c r="Y75" s="27"/>
      <c r="Z75" s="27"/>
      <c r="AA75" s="27"/>
      <c r="AB75" s="27"/>
      <c r="AC75" s="27"/>
      <c r="AD75" s="38"/>
      <c r="AE75" s="38"/>
      <c r="AF75" s="27"/>
      <c r="AG75" s="27"/>
      <c r="AH75" s="38"/>
      <c r="AI75" s="38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</row>
    <row r="76" spans="1:75" ht="15.75" customHeight="1" x14ac:dyDescent="0.2">
      <c r="A76" s="37"/>
      <c r="B76" s="37"/>
      <c r="C76" s="37"/>
      <c r="D76" s="37"/>
      <c r="E76" s="37"/>
      <c r="F76" s="38"/>
      <c r="G76" s="27"/>
      <c r="H76" s="27"/>
      <c r="I76" s="27"/>
      <c r="J76" s="27"/>
      <c r="K76" s="27"/>
      <c r="L76" s="27"/>
      <c r="M76" s="38"/>
      <c r="N76" s="38"/>
      <c r="O76" s="27"/>
      <c r="P76" s="27"/>
      <c r="Q76" s="27"/>
      <c r="R76" s="27"/>
      <c r="S76" s="27"/>
      <c r="T76" s="27"/>
      <c r="U76" s="27"/>
      <c r="V76" s="27"/>
      <c r="W76" s="38"/>
      <c r="X76" s="38"/>
      <c r="Y76" s="27"/>
      <c r="Z76" s="27"/>
      <c r="AA76" s="27"/>
      <c r="AB76" s="27"/>
      <c r="AC76" s="27"/>
      <c r="AD76" s="38"/>
      <c r="AE76" s="38"/>
      <c r="AF76" s="27"/>
      <c r="AG76" s="27"/>
      <c r="AH76" s="38"/>
      <c r="AI76" s="38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</row>
    <row r="77" spans="1:75" ht="15.75" customHeight="1" x14ac:dyDescent="0.2">
      <c r="A77" s="37"/>
      <c r="B77" s="37"/>
      <c r="C77" s="37"/>
      <c r="D77" s="37"/>
      <c r="E77" s="37"/>
      <c r="F77" s="38"/>
      <c r="G77" s="27"/>
      <c r="H77" s="27"/>
      <c r="I77" s="27"/>
      <c r="J77" s="27"/>
      <c r="K77" s="27"/>
      <c r="L77" s="27"/>
      <c r="M77" s="38"/>
      <c r="N77" s="38"/>
      <c r="O77" s="27"/>
      <c r="P77" s="27"/>
      <c r="Q77" s="27"/>
      <c r="R77" s="27"/>
      <c r="S77" s="27"/>
      <c r="T77" s="27"/>
      <c r="U77" s="27"/>
      <c r="V77" s="27"/>
      <c r="W77" s="38"/>
      <c r="X77" s="38"/>
      <c r="Y77" s="27"/>
      <c r="Z77" s="27"/>
      <c r="AA77" s="27"/>
      <c r="AB77" s="27"/>
      <c r="AC77" s="27"/>
      <c r="AD77" s="38"/>
      <c r="AE77" s="38"/>
      <c r="AF77" s="27"/>
      <c r="AG77" s="27"/>
      <c r="AH77" s="38"/>
      <c r="AI77" s="38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</row>
    <row r="78" spans="1:75" ht="15.75" customHeight="1" x14ac:dyDescent="0.2">
      <c r="A78" s="37"/>
      <c r="B78" s="37"/>
      <c r="C78" s="37"/>
      <c r="D78" s="37"/>
      <c r="E78" s="37"/>
      <c r="F78" s="38"/>
      <c r="G78" s="27"/>
      <c r="H78" s="27"/>
      <c r="I78" s="27"/>
      <c r="J78" s="27"/>
      <c r="K78" s="27"/>
      <c r="L78" s="27"/>
      <c r="M78" s="38"/>
      <c r="N78" s="38"/>
      <c r="O78" s="27"/>
      <c r="P78" s="27"/>
      <c r="Q78" s="27"/>
      <c r="R78" s="27"/>
      <c r="S78" s="27"/>
      <c r="T78" s="27"/>
      <c r="U78" s="27"/>
      <c r="V78" s="27"/>
      <c r="W78" s="38"/>
      <c r="X78" s="38"/>
      <c r="Y78" s="27"/>
      <c r="Z78" s="27"/>
      <c r="AA78" s="27"/>
      <c r="AB78" s="27"/>
      <c r="AC78" s="27"/>
      <c r="AD78" s="38"/>
      <c r="AE78" s="38"/>
      <c r="AF78" s="27"/>
      <c r="AG78" s="27"/>
      <c r="AH78" s="38"/>
      <c r="AI78" s="38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</row>
    <row r="79" spans="1:75" ht="15.75" customHeight="1" x14ac:dyDescent="0.2">
      <c r="A79" s="37"/>
      <c r="B79" s="37"/>
      <c r="C79" s="37"/>
      <c r="D79" s="37"/>
      <c r="E79" s="37"/>
      <c r="F79" s="38"/>
      <c r="G79" s="27"/>
      <c r="H79" s="27"/>
      <c r="I79" s="27"/>
      <c r="J79" s="27"/>
      <c r="K79" s="27"/>
      <c r="L79" s="27"/>
      <c r="M79" s="38"/>
      <c r="N79" s="38"/>
      <c r="O79" s="27"/>
      <c r="P79" s="27"/>
      <c r="Q79" s="27"/>
      <c r="R79" s="27"/>
      <c r="S79" s="27"/>
      <c r="T79" s="27"/>
      <c r="U79" s="27"/>
      <c r="V79" s="27"/>
      <c r="W79" s="38"/>
      <c r="X79" s="38"/>
      <c r="Y79" s="27"/>
      <c r="Z79" s="27"/>
      <c r="AA79" s="27"/>
      <c r="AB79" s="27"/>
      <c r="AC79" s="27"/>
      <c r="AD79" s="38"/>
      <c r="AE79" s="38"/>
      <c r="AF79" s="27"/>
      <c r="AG79" s="27"/>
      <c r="AH79" s="38"/>
      <c r="AI79" s="38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</row>
    <row r="80" spans="1:75" ht="15.75" customHeight="1" x14ac:dyDescent="0.2">
      <c r="A80" s="37"/>
      <c r="B80" s="37"/>
      <c r="C80" s="37"/>
      <c r="D80" s="37"/>
      <c r="E80" s="37"/>
      <c r="F80" s="38"/>
      <c r="G80" s="27"/>
      <c r="H80" s="27"/>
      <c r="I80" s="27"/>
      <c r="J80" s="27"/>
      <c r="K80" s="27"/>
      <c r="L80" s="27"/>
      <c r="M80" s="38"/>
      <c r="N80" s="38"/>
      <c r="O80" s="27"/>
      <c r="P80" s="27"/>
      <c r="Q80" s="27"/>
      <c r="R80" s="27"/>
      <c r="S80" s="27"/>
      <c r="T80" s="27"/>
      <c r="U80" s="27"/>
      <c r="V80" s="27"/>
      <c r="W80" s="38"/>
      <c r="X80" s="38"/>
      <c r="Y80" s="27"/>
      <c r="Z80" s="27"/>
      <c r="AA80" s="27"/>
      <c r="AB80" s="27"/>
      <c r="AC80" s="27"/>
      <c r="AD80" s="38"/>
      <c r="AE80" s="38"/>
      <c r="AF80" s="27"/>
      <c r="AG80" s="27"/>
      <c r="AH80" s="38"/>
      <c r="AI80" s="38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</row>
    <row r="81" spans="1:75" ht="15.75" customHeight="1" x14ac:dyDescent="0.2">
      <c r="A81" s="37"/>
      <c r="B81" s="37"/>
      <c r="C81" s="37"/>
      <c r="D81" s="37"/>
      <c r="E81" s="37"/>
      <c r="F81" s="38"/>
      <c r="G81" s="27"/>
      <c r="H81" s="27"/>
      <c r="I81" s="27"/>
      <c r="J81" s="27"/>
      <c r="K81" s="27"/>
      <c r="L81" s="27"/>
      <c r="M81" s="38"/>
      <c r="N81" s="38"/>
      <c r="O81" s="27"/>
      <c r="P81" s="27"/>
      <c r="Q81" s="27"/>
      <c r="R81" s="27"/>
      <c r="S81" s="27"/>
      <c r="T81" s="27"/>
      <c r="U81" s="27"/>
      <c r="V81" s="27"/>
      <c r="W81" s="38"/>
      <c r="X81" s="38"/>
      <c r="Y81" s="27"/>
      <c r="Z81" s="27"/>
      <c r="AA81" s="27"/>
      <c r="AB81" s="27"/>
      <c r="AC81" s="27"/>
      <c r="AD81" s="38"/>
      <c r="AE81" s="38"/>
      <c r="AF81" s="27"/>
      <c r="AG81" s="27"/>
      <c r="AH81" s="38"/>
      <c r="AI81" s="38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</row>
    <row r="82" spans="1:75" ht="15.75" customHeight="1" x14ac:dyDescent="0.2">
      <c r="A82" s="37"/>
      <c r="B82" s="37"/>
      <c r="C82" s="37"/>
      <c r="D82" s="37"/>
      <c r="E82" s="37"/>
      <c r="F82" s="38"/>
      <c r="G82" s="27"/>
      <c r="H82" s="27"/>
      <c r="I82" s="27"/>
      <c r="J82" s="27"/>
      <c r="K82" s="27"/>
      <c r="L82" s="27"/>
      <c r="M82" s="38"/>
      <c r="N82" s="38"/>
      <c r="O82" s="27"/>
      <c r="P82" s="27"/>
      <c r="Q82" s="27"/>
      <c r="R82" s="27"/>
      <c r="S82" s="27"/>
      <c r="T82" s="27"/>
      <c r="U82" s="27"/>
      <c r="V82" s="27"/>
      <c r="W82" s="38"/>
      <c r="X82" s="38"/>
      <c r="Y82" s="27"/>
      <c r="Z82" s="27"/>
      <c r="AA82" s="27"/>
      <c r="AB82" s="27"/>
      <c r="AC82" s="27"/>
      <c r="AD82" s="38"/>
      <c r="AE82" s="38"/>
      <c r="AF82" s="27"/>
      <c r="AG82" s="27"/>
      <c r="AH82" s="38"/>
      <c r="AI82" s="38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</row>
    <row r="83" spans="1:75" ht="15.75" customHeight="1" x14ac:dyDescent="0.2">
      <c r="A83" s="37"/>
      <c r="B83" s="37"/>
      <c r="C83" s="37"/>
      <c r="D83" s="37"/>
      <c r="E83" s="37"/>
      <c r="F83" s="38"/>
      <c r="G83" s="27"/>
      <c r="H83" s="27"/>
      <c r="I83" s="27"/>
      <c r="J83" s="27"/>
      <c r="K83" s="27"/>
      <c r="L83" s="27"/>
      <c r="M83" s="38"/>
      <c r="N83" s="38"/>
      <c r="O83" s="27"/>
      <c r="P83" s="27"/>
      <c r="Q83" s="27"/>
      <c r="R83" s="27"/>
      <c r="S83" s="27"/>
      <c r="T83" s="27"/>
      <c r="U83" s="27"/>
      <c r="V83" s="27"/>
      <c r="W83" s="38"/>
      <c r="X83" s="38"/>
      <c r="Y83" s="27"/>
      <c r="Z83" s="27"/>
      <c r="AA83" s="27"/>
      <c r="AB83" s="27"/>
      <c r="AC83" s="27"/>
      <c r="AD83" s="38"/>
      <c r="AE83" s="38"/>
      <c r="AF83" s="27"/>
      <c r="AG83" s="27"/>
      <c r="AH83" s="38"/>
      <c r="AI83" s="38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</row>
    <row r="84" spans="1:75" ht="12.75" customHeight="1" x14ac:dyDescent="0.2">
      <c r="A84" s="37"/>
      <c r="B84" s="37"/>
      <c r="C84" s="37"/>
      <c r="D84" s="37"/>
      <c r="E84" s="37"/>
      <c r="F84" s="38"/>
      <c r="G84" s="27"/>
      <c r="H84" s="27"/>
      <c r="I84" s="27"/>
      <c r="J84" s="27"/>
      <c r="K84" s="27"/>
      <c r="L84" s="27"/>
      <c r="M84" s="38"/>
      <c r="N84" s="38"/>
      <c r="O84" s="27"/>
      <c r="P84" s="27"/>
      <c r="Q84" s="27"/>
      <c r="R84" s="27"/>
      <c r="S84" s="27"/>
      <c r="T84" s="27"/>
      <c r="U84" s="27"/>
      <c r="V84" s="27"/>
      <c r="W84" s="38"/>
      <c r="X84" s="38"/>
      <c r="Y84" s="27"/>
      <c r="Z84" s="27"/>
      <c r="AA84" s="27"/>
      <c r="AB84" s="27"/>
      <c r="AC84" s="27"/>
      <c r="AD84" s="38"/>
      <c r="AE84" s="38"/>
      <c r="AF84" s="27"/>
      <c r="AG84" s="27"/>
      <c r="AH84" s="38"/>
      <c r="AI84" s="38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</row>
    <row r="85" spans="1:75" ht="12.75" customHeight="1" x14ac:dyDescent="0.2">
      <c r="A85" s="37"/>
      <c r="B85" s="37"/>
      <c r="C85" s="37"/>
      <c r="D85" s="37"/>
      <c r="E85" s="37"/>
      <c r="F85" s="38"/>
      <c r="G85" s="27"/>
      <c r="H85" s="27"/>
      <c r="I85" s="27"/>
      <c r="J85" s="27"/>
      <c r="K85" s="27"/>
      <c r="L85" s="27"/>
      <c r="M85" s="38"/>
      <c r="N85" s="38"/>
      <c r="O85" s="27"/>
      <c r="P85" s="27"/>
      <c r="Q85" s="27"/>
      <c r="R85" s="27"/>
      <c r="S85" s="27"/>
      <c r="T85" s="27"/>
      <c r="U85" s="27"/>
      <c r="V85" s="27"/>
      <c r="W85" s="38"/>
      <c r="X85" s="38"/>
      <c r="Y85" s="27"/>
      <c r="Z85" s="27"/>
      <c r="AA85" s="27"/>
      <c r="AB85" s="27"/>
      <c r="AC85" s="27"/>
      <c r="AD85" s="38"/>
      <c r="AE85" s="38"/>
      <c r="AF85" s="27"/>
      <c r="AG85" s="27"/>
      <c r="AH85" s="38"/>
      <c r="AI85" s="38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</row>
    <row r="86" spans="1:75" ht="12.75" customHeight="1" x14ac:dyDescent="0.2">
      <c r="A86" s="37"/>
      <c r="B86" s="37"/>
      <c r="C86" s="37"/>
      <c r="D86" s="37"/>
      <c r="E86" s="37"/>
      <c r="F86" s="38"/>
      <c r="G86" s="27"/>
      <c r="H86" s="27"/>
      <c r="I86" s="27"/>
      <c r="J86" s="27"/>
      <c r="K86" s="27"/>
      <c r="L86" s="27"/>
      <c r="M86" s="38"/>
      <c r="N86" s="38"/>
      <c r="O86" s="27"/>
      <c r="P86" s="27"/>
      <c r="Q86" s="27"/>
      <c r="R86" s="27"/>
      <c r="S86" s="27"/>
      <c r="T86" s="27"/>
      <c r="U86" s="27"/>
      <c r="V86" s="27"/>
      <c r="W86" s="38"/>
      <c r="X86" s="38"/>
      <c r="Y86" s="27"/>
      <c r="Z86" s="27"/>
      <c r="AA86" s="27"/>
      <c r="AB86" s="27"/>
      <c r="AC86" s="27"/>
      <c r="AD86" s="38"/>
      <c r="AE86" s="38"/>
      <c r="AF86" s="27"/>
      <c r="AG86" s="27"/>
      <c r="AH86" s="38"/>
      <c r="AI86" s="38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</row>
    <row r="87" spans="1:75" ht="12.75" customHeight="1" x14ac:dyDescent="0.2">
      <c r="A87" s="37"/>
      <c r="B87" s="37"/>
      <c r="C87" s="37"/>
      <c r="D87" s="37"/>
      <c r="E87" s="37"/>
      <c r="F87" s="38"/>
      <c r="G87" s="27"/>
      <c r="H87" s="27"/>
      <c r="I87" s="27"/>
      <c r="J87" s="27"/>
      <c r="K87" s="27"/>
      <c r="L87" s="27"/>
      <c r="M87" s="38"/>
      <c r="N87" s="38"/>
      <c r="O87" s="27"/>
      <c r="P87" s="27"/>
      <c r="Q87" s="27"/>
      <c r="R87" s="27"/>
      <c r="S87" s="27"/>
      <c r="T87" s="27"/>
      <c r="U87" s="27"/>
      <c r="V87" s="27"/>
      <c r="W87" s="38"/>
      <c r="X87" s="38"/>
      <c r="Y87" s="27"/>
      <c r="Z87" s="27"/>
      <c r="AA87" s="27"/>
      <c r="AB87" s="27"/>
      <c r="AC87" s="27"/>
      <c r="AD87" s="38"/>
      <c r="AE87" s="38"/>
      <c r="AF87" s="27"/>
      <c r="AG87" s="27"/>
      <c r="AH87" s="38"/>
      <c r="AI87" s="38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</row>
    <row r="88" spans="1:75" ht="12.75" customHeight="1" x14ac:dyDescent="0.2">
      <c r="A88" s="37"/>
      <c r="B88" s="37"/>
      <c r="C88" s="37"/>
      <c r="D88" s="37"/>
      <c r="E88" s="37"/>
      <c r="F88" s="38"/>
      <c r="G88" s="27"/>
      <c r="H88" s="27"/>
      <c r="I88" s="27"/>
      <c r="J88" s="27"/>
      <c r="K88" s="27"/>
      <c r="L88" s="27"/>
      <c r="M88" s="38"/>
      <c r="N88" s="38"/>
      <c r="O88" s="27"/>
      <c r="P88" s="27"/>
      <c r="Q88" s="27"/>
      <c r="R88" s="27"/>
      <c r="S88" s="27"/>
      <c r="T88" s="27"/>
      <c r="U88" s="27"/>
      <c r="V88" s="27"/>
      <c r="W88" s="38"/>
      <c r="X88" s="38"/>
      <c r="Y88" s="27"/>
      <c r="Z88" s="27"/>
      <c r="AA88" s="27"/>
      <c r="AB88" s="27"/>
      <c r="AC88" s="27"/>
      <c r="AD88" s="38"/>
      <c r="AE88" s="38"/>
      <c r="AF88" s="27"/>
      <c r="AG88" s="27"/>
      <c r="AH88" s="38"/>
      <c r="AI88" s="38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</row>
    <row r="89" spans="1:75" ht="12.75" customHeight="1" x14ac:dyDescent="0.2">
      <c r="A89" s="37"/>
      <c r="B89" s="37"/>
      <c r="C89" s="37"/>
      <c r="D89" s="37"/>
      <c r="E89" s="37"/>
      <c r="F89" s="38"/>
      <c r="G89" s="27"/>
      <c r="H89" s="27"/>
      <c r="I89" s="27"/>
      <c r="J89" s="27"/>
      <c r="K89" s="27"/>
      <c r="L89" s="27"/>
      <c r="M89" s="38"/>
      <c r="N89" s="38"/>
      <c r="O89" s="27"/>
      <c r="P89" s="27"/>
      <c r="Q89" s="27"/>
      <c r="R89" s="27"/>
      <c r="S89" s="27"/>
      <c r="T89" s="27"/>
      <c r="U89" s="27"/>
      <c r="V89" s="27"/>
      <c r="W89" s="38"/>
      <c r="X89" s="38"/>
      <c r="Y89" s="27"/>
      <c r="Z89" s="27"/>
      <c r="AA89" s="27"/>
      <c r="AB89" s="27"/>
      <c r="AC89" s="27"/>
      <c r="AD89" s="38"/>
      <c r="AE89" s="38"/>
      <c r="AF89" s="27"/>
      <c r="AG89" s="27"/>
      <c r="AH89" s="38"/>
      <c r="AI89" s="38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</row>
    <row r="90" spans="1:75" ht="12.75" customHeight="1" x14ac:dyDescent="0.2">
      <c r="A90" s="37"/>
      <c r="B90" s="37"/>
      <c r="C90" s="37"/>
      <c r="D90" s="37"/>
      <c r="E90" s="37"/>
      <c r="F90" s="38"/>
      <c r="G90" s="27"/>
      <c r="H90" s="27"/>
      <c r="I90" s="27"/>
      <c r="J90" s="27"/>
      <c r="K90" s="27"/>
      <c r="L90" s="27"/>
      <c r="M90" s="38"/>
      <c r="N90" s="38"/>
      <c r="O90" s="27"/>
      <c r="P90" s="27"/>
      <c r="Q90" s="27"/>
      <c r="R90" s="27"/>
      <c r="S90" s="27"/>
      <c r="T90" s="27"/>
      <c r="U90" s="27"/>
      <c r="V90" s="27"/>
      <c r="W90" s="38"/>
      <c r="X90" s="38"/>
      <c r="Y90" s="27"/>
      <c r="Z90" s="27"/>
      <c r="AA90" s="27"/>
      <c r="AB90" s="27"/>
      <c r="AC90" s="27"/>
      <c r="AD90" s="38"/>
      <c r="AE90" s="38"/>
      <c r="AF90" s="27"/>
      <c r="AG90" s="27"/>
      <c r="AH90" s="38"/>
      <c r="AI90" s="38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</row>
    <row r="91" spans="1:75" ht="12.75" customHeight="1" x14ac:dyDescent="0.2">
      <c r="A91" s="37"/>
      <c r="B91" s="37"/>
      <c r="C91" s="37"/>
      <c r="D91" s="37"/>
      <c r="E91" s="37"/>
      <c r="F91" s="38"/>
      <c r="G91" s="27"/>
      <c r="H91" s="27"/>
      <c r="I91" s="27"/>
      <c r="J91" s="27"/>
      <c r="K91" s="27"/>
      <c r="L91" s="27"/>
      <c r="M91" s="38"/>
      <c r="N91" s="38"/>
      <c r="O91" s="27"/>
      <c r="P91" s="27"/>
      <c r="Q91" s="27"/>
      <c r="R91" s="27"/>
      <c r="S91" s="27"/>
      <c r="T91" s="27"/>
      <c r="U91" s="27"/>
      <c r="V91" s="27"/>
      <c r="W91" s="38"/>
      <c r="X91" s="38"/>
      <c r="Y91" s="27"/>
      <c r="Z91" s="27"/>
      <c r="AA91" s="27"/>
      <c r="AB91" s="27"/>
      <c r="AC91" s="27"/>
      <c r="AD91" s="38"/>
      <c r="AE91" s="38"/>
      <c r="AF91" s="27"/>
      <c r="AG91" s="27"/>
      <c r="AH91" s="38"/>
      <c r="AI91" s="38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</row>
    <row r="92" spans="1:75" ht="12.75" customHeight="1" x14ac:dyDescent="0.2">
      <c r="A92" s="37"/>
      <c r="B92" s="37"/>
      <c r="C92" s="37"/>
      <c r="D92" s="37"/>
      <c r="E92" s="37"/>
      <c r="F92" s="38"/>
      <c r="G92" s="27"/>
      <c r="H92" s="27"/>
      <c r="I92" s="27"/>
      <c r="J92" s="27"/>
      <c r="K92" s="27"/>
      <c r="L92" s="27"/>
      <c r="M92" s="38"/>
      <c r="N92" s="38"/>
      <c r="O92" s="27"/>
      <c r="P92" s="27"/>
      <c r="Q92" s="27"/>
      <c r="R92" s="27"/>
      <c r="S92" s="27"/>
      <c r="T92" s="27"/>
      <c r="U92" s="27"/>
      <c r="V92" s="27"/>
      <c r="W92" s="38"/>
      <c r="X92" s="38"/>
      <c r="Y92" s="27"/>
      <c r="Z92" s="27"/>
      <c r="AA92" s="27"/>
      <c r="AB92" s="27"/>
      <c r="AC92" s="27"/>
      <c r="AD92" s="38"/>
      <c r="AE92" s="38"/>
      <c r="AF92" s="27"/>
      <c r="AG92" s="27"/>
      <c r="AH92" s="38"/>
      <c r="AI92" s="38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</row>
    <row r="93" spans="1:75" ht="12.75" customHeight="1" x14ac:dyDescent="0.2">
      <c r="A93" s="37"/>
      <c r="B93" s="37"/>
      <c r="C93" s="37"/>
      <c r="D93" s="37"/>
      <c r="E93" s="37"/>
      <c r="F93" s="38"/>
      <c r="G93" s="27"/>
      <c r="H93" s="27"/>
      <c r="I93" s="27"/>
      <c r="J93" s="27"/>
      <c r="K93" s="27"/>
      <c r="L93" s="27"/>
      <c r="M93" s="38"/>
      <c r="N93" s="38"/>
      <c r="O93" s="27"/>
      <c r="P93" s="27"/>
      <c r="Q93" s="27"/>
      <c r="R93" s="27"/>
      <c r="S93" s="27"/>
      <c r="T93" s="27"/>
      <c r="U93" s="27"/>
      <c r="V93" s="27"/>
      <c r="W93" s="38"/>
      <c r="X93" s="38"/>
      <c r="Y93" s="27"/>
      <c r="Z93" s="27"/>
      <c r="AA93" s="27"/>
      <c r="AB93" s="27"/>
      <c r="AC93" s="27"/>
      <c r="AD93" s="38"/>
      <c r="AE93" s="38"/>
      <c r="AF93" s="27"/>
      <c r="AG93" s="27"/>
      <c r="AH93" s="38"/>
      <c r="AI93" s="38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</row>
    <row r="94" spans="1:75" ht="12.75" customHeight="1" x14ac:dyDescent="0.2">
      <c r="A94" s="37"/>
      <c r="B94" s="37"/>
      <c r="C94" s="37"/>
      <c r="D94" s="37"/>
      <c r="E94" s="37"/>
      <c r="F94" s="38"/>
      <c r="G94" s="27"/>
      <c r="H94" s="27"/>
      <c r="I94" s="27"/>
      <c r="J94" s="27"/>
      <c r="K94" s="27"/>
      <c r="L94" s="27"/>
      <c r="M94" s="38"/>
      <c r="N94" s="38"/>
      <c r="O94" s="27"/>
      <c r="P94" s="27"/>
      <c r="Q94" s="27"/>
      <c r="R94" s="27"/>
      <c r="S94" s="27"/>
      <c r="T94" s="27"/>
      <c r="U94" s="27"/>
      <c r="V94" s="27"/>
      <c r="W94" s="38"/>
      <c r="X94" s="38"/>
      <c r="Y94" s="27"/>
      <c r="Z94" s="27"/>
      <c r="AA94" s="27"/>
      <c r="AB94" s="27"/>
      <c r="AC94" s="27"/>
      <c r="AD94" s="38"/>
      <c r="AE94" s="38"/>
      <c r="AF94" s="27"/>
      <c r="AG94" s="27"/>
      <c r="AH94" s="38"/>
      <c r="AI94" s="38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</row>
    <row r="95" spans="1:75" ht="12.75" customHeight="1" x14ac:dyDescent="0.2">
      <c r="A95" s="37"/>
      <c r="B95" s="37"/>
      <c r="C95" s="37"/>
      <c r="D95" s="37"/>
      <c r="E95" s="37"/>
      <c r="F95" s="38"/>
      <c r="G95" s="27"/>
      <c r="H95" s="27"/>
      <c r="I95" s="27"/>
      <c r="J95" s="27"/>
      <c r="K95" s="27"/>
      <c r="L95" s="27"/>
      <c r="M95" s="38"/>
      <c r="N95" s="38"/>
      <c r="O95" s="27"/>
      <c r="P95" s="27"/>
      <c r="Q95" s="27"/>
      <c r="R95" s="27"/>
      <c r="S95" s="27"/>
      <c r="T95" s="27"/>
      <c r="U95" s="27"/>
      <c r="V95" s="27"/>
      <c r="W95" s="38"/>
      <c r="X95" s="38"/>
      <c r="Y95" s="27"/>
      <c r="Z95" s="27"/>
      <c r="AA95" s="27"/>
      <c r="AB95" s="27"/>
      <c r="AC95" s="27"/>
      <c r="AD95" s="38"/>
      <c r="AE95" s="38"/>
      <c r="AF95" s="27"/>
      <c r="AG95" s="27"/>
      <c r="AH95" s="38"/>
      <c r="AI95" s="38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</row>
    <row r="96" spans="1:75" ht="12.75" customHeight="1" x14ac:dyDescent="0.2">
      <c r="A96" s="37"/>
      <c r="B96" s="37"/>
      <c r="C96" s="37"/>
      <c r="D96" s="37"/>
      <c r="E96" s="37"/>
      <c r="F96" s="38"/>
      <c r="G96" s="27"/>
      <c r="H96" s="27"/>
      <c r="I96" s="27"/>
      <c r="J96" s="27"/>
      <c r="K96" s="27"/>
      <c r="L96" s="27"/>
      <c r="M96" s="38"/>
      <c r="N96" s="38"/>
      <c r="O96" s="27"/>
      <c r="P96" s="27"/>
      <c r="Q96" s="27"/>
      <c r="R96" s="27"/>
      <c r="S96" s="27"/>
      <c r="T96" s="27"/>
      <c r="U96" s="27"/>
      <c r="V96" s="27"/>
      <c r="W96" s="38"/>
      <c r="X96" s="38"/>
      <c r="Y96" s="27"/>
      <c r="Z96" s="27"/>
      <c r="AA96" s="27"/>
      <c r="AB96" s="27"/>
      <c r="AC96" s="27"/>
      <c r="AD96" s="38"/>
      <c r="AE96" s="38"/>
      <c r="AF96" s="27"/>
      <c r="AG96" s="27"/>
      <c r="AH96" s="38"/>
      <c r="AI96" s="38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</row>
    <row r="97" spans="1:75" ht="12.75" customHeight="1" x14ac:dyDescent="0.2">
      <c r="A97" s="37"/>
      <c r="B97" s="37"/>
      <c r="C97" s="37"/>
      <c r="D97" s="37"/>
      <c r="E97" s="37"/>
      <c r="F97" s="38"/>
      <c r="G97" s="27"/>
      <c r="H97" s="27"/>
      <c r="I97" s="27"/>
      <c r="J97" s="27"/>
      <c r="K97" s="27"/>
      <c r="L97" s="27"/>
      <c r="M97" s="38"/>
      <c r="N97" s="38"/>
      <c r="O97" s="27"/>
      <c r="P97" s="27"/>
      <c r="Q97" s="27"/>
      <c r="R97" s="27"/>
      <c r="S97" s="27"/>
      <c r="T97" s="27"/>
      <c r="U97" s="27"/>
      <c r="V97" s="27"/>
      <c r="W97" s="38"/>
      <c r="X97" s="38"/>
      <c r="Y97" s="27"/>
      <c r="Z97" s="27"/>
      <c r="AA97" s="27"/>
      <c r="AB97" s="27"/>
      <c r="AC97" s="27"/>
      <c r="AD97" s="38"/>
      <c r="AE97" s="38"/>
      <c r="AF97" s="27"/>
      <c r="AG97" s="27"/>
      <c r="AH97" s="38"/>
      <c r="AI97" s="38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</row>
    <row r="98" spans="1:75" ht="12.75" customHeight="1" x14ac:dyDescent="0.2">
      <c r="A98" s="37"/>
      <c r="B98" s="37"/>
      <c r="C98" s="37"/>
      <c r="D98" s="37"/>
      <c r="E98" s="37"/>
      <c r="F98" s="38"/>
      <c r="G98" s="27"/>
      <c r="H98" s="27"/>
      <c r="I98" s="27"/>
      <c r="J98" s="27"/>
      <c r="K98" s="27"/>
      <c r="L98" s="27"/>
      <c r="M98" s="38"/>
      <c r="N98" s="38"/>
      <c r="O98" s="27"/>
      <c r="P98" s="27"/>
      <c r="Q98" s="27"/>
      <c r="R98" s="27"/>
      <c r="S98" s="27"/>
      <c r="T98" s="27"/>
      <c r="U98" s="27"/>
      <c r="V98" s="27"/>
      <c r="W98" s="38"/>
      <c r="X98" s="38"/>
      <c r="Y98" s="27"/>
      <c r="Z98" s="27"/>
      <c r="AA98" s="27"/>
      <c r="AB98" s="27"/>
      <c r="AC98" s="27"/>
      <c r="AD98" s="38"/>
      <c r="AE98" s="38"/>
      <c r="AF98" s="27"/>
      <c r="AG98" s="27"/>
      <c r="AH98" s="38"/>
      <c r="AI98" s="38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</row>
    <row r="99" spans="1:75" ht="12.75" customHeight="1" x14ac:dyDescent="0.2">
      <c r="A99" s="37"/>
      <c r="B99" s="37"/>
      <c r="C99" s="37"/>
      <c r="D99" s="37"/>
      <c r="E99" s="37"/>
      <c r="F99" s="38"/>
      <c r="G99" s="27"/>
      <c r="H99" s="27"/>
      <c r="I99" s="27"/>
      <c r="J99" s="27"/>
      <c r="K99" s="27"/>
      <c r="L99" s="27"/>
      <c r="M99" s="38"/>
      <c r="N99" s="38"/>
      <c r="O99" s="27"/>
      <c r="P99" s="27"/>
      <c r="Q99" s="27"/>
      <c r="R99" s="27"/>
      <c r="S99" s="27"/>
      <c r="T99" s="27"/>
      <c r="U99" s="27"/>
      <c r="V99" s="27"/>
      <c r="W99" s="38"/>
      <c r="X99" s="38"/>
      <c r="Y99" s="27"/>
      <c r="Z99" s="27"/>
      <c r="AA99" s="27"/>
      <c r="AB99" s="27"/>
      <c r="AC99" s="27"/>
      <c r="AD99" s="38"/>
      <c r="AE99" s="38"/>
      <c r="AF99" s="27"/>
      <c r="AG99" s="27"/>
      <c r="AH99" s="38"/>
      <c r="AI99" s="38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</row>
    <row r="100" spans="1:75" ht="12.75" customHeight="1" x14ac:dyDescent="0.2">
      <c r="A100" s="37"/>
      <c r="B100" s="37"/>
      <c r="C100" s="37"/>
      <c r="D100" s="37"/>
      <c r="E100" s="37"/>
      <c r="F100" s="38"/>
      <c r="G100" s="27"/>
      <c r="H100" s="27"/>
      <c r="I100" s="27"/>
      <c r="J100" s="27"/>
      <c r="K100" s="27"/>
      <c r="L100" s="27"/>
      <c r="M100" s="38"/>
      <c r="N100" s="38"/>
      <c r="O100" s="27"/>
      <c r="P100" s="27"/>
      <c r="Q100" s="27"/>
      <c r="R100" s="27"/>
      <c r="S100" s="27"/>
      <c r="T100" s="27"/>
      <c r="U100" s="27"/>
      <c r="V100" s="27"/>
      <c r="W100" s="38"/>
      <c r="X100" s="38"/>
      <c r="Y100" s="27"/>
      <c r="Z100" s="27"/>
      <c r="AA100" s="27"/>
      <c r="AB100" s="27"/>
      <c r="AC100" s="27"/>
      <c r="AD100" s="38"/>
      <c r="AE100" s="38"/>
      <c r="AF100" s="27"/>
      <c r="AG100" s="27"/>
      <c r="AH100" s="38"/>
      <c r="AI100" s="38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</row>
    <row r="101" spans="1:75" ht="12.75" customHeight="1" x14ac:dyDescent="0.2">
      <c r="A101" s="37"/>
      <c r="B101" s="37"/>
      <c r="C101" s="37"/>
      <c r="D101" s="37"/>
      <c r="E101" s="37"/>
      <c r="F101" s="38"/>
      <c r="G101" s="27"/>
      <c r="H101" s="27"/>
      <c r="I101" s="27"/>
      <c r="J101" s="27"/>
      <c r="K101" s="27"/>
      <c r="L101" s="27"/>
      <c r="M101" s="38"/>
      <c r="N101" s="38"/>
      <c r="O101" s="27"/>
      <c r="P101" s="27"/>
      <c r="Q101" s="27"/>
      <c r="R101" s="27"/>
      <c r="S101" s="27"/>
      <c r="T101" s="27"/>
      <c r="U101" s="27"/>
      <c r="V101" s="27"/>
      <c r="W101" s="38"/>
      <c r="X101" s="38"/>
      <c r="Y101" s="27"/>
      <c r="Z101" s="27"/>
      <c r="AA101" s="27"/>
      <c r="AB101" s="27"/>
      <c r="AC101" s="27"/>
      <c r="AD101" s="38"/>
      <c r="AE101" s="38"/>
      <c r="AF101" s="27"/>
      <c r="AG101" s="27"/>
      <c r="AH101" s="38"/>
      <c r="AI101" s="38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</row>
    <row r="102" spans="1:75" ht="12.75" customHeight="1" x14ac:dyDescent="0.2">
      <c r="A102" s="37"/>
      <c r="B102" s="37"/>
      <c r="C102" s="37"/>
      <c r="D102" s="37"/>
      <c r="E102" s="37"/>
      <c r="F102" s="38"/>
      <c r="G102" s="27"/>
      <c r="H102" s="27"/>
      <c r="I102" s="27"/>
      <c r="J102" s="27"/>
      <c r="K102" s="27"/>
      <c r="L102" s="27"/>
      <c r="M102" s="38"/>
      <c r="N102" s="38"/>
      <c r="O102" s="27"/>
      <c r="P102" s="27"/>
      <c r="Q102" s="27"/>
      <c r="R102" s="27"/>
      <c r="S102" s="27"/>
      <c r="T102" s="27"/>
      <c r="U102" s="27"/>
      <c r="V102" s="27"/>
      <c r="W102" s="38"/>
      <c r="X102" s="38"/>
      <c r="Y102" s="27"/>
      <c r="Z102" s="27"/>
      <c r="AA102" s="27"/>
      <c r="AB102" s="27"/>
      <c r="AC102" s="27"/>
      <c r="AD102" s="38"/>
      <c r="AE102" s="38"/>
      <c r="AF102" s="27"/>
      <c r="AG102" s="27"/>
      <c r="AH102" s="38"/>
      <c r="AI102" s="38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</row>
    <row r="103" spans="1:75" ht="12.75" customHeight="1" x14ac:dyDescent="0.2">
      <c r="A103" s="37"/>
      <c r="B103" s="37"/>
      <c r="C103" s="37"/>
      <c r="D103" s="37"/>
      <c r="E103" s="37"/>
      <c r="F103" s="38"/>
      <c r="G103" s="27"/>
      <c r="H103" s="27"/>
      <c r="I103" s="27"/>
      <c r="J103" s="27"/>
      <c r="K103" s="27"/>
      <c r="L103" s="27"/>
      <c r="M103" s="38"/>
      <c r="N103" s="38"/>
      <c r="O103" s="27"/>
      <c r="P103" s="27"/>
      <c r="Q103" s="27"/>
      <c r="R103" s="27"/>
      <c r="S103" s="27"/>
      <c r="T103" s="27"/>
      <c r="U103" s="27"/>
      <c r="V103" s="27"/>
      <c r="W103" s="38"/>
      <c r="X103" s="38"/>
      <c r="Y103" s="27"/>
      <c r="Z103" s="27"/>
      <c r="AA103" s="27"/>
      <c r="AB103" s="27"/>
      <c r="AC103" s="27"/>
      <c r="AD103" s="38"/>
      <c r="AE103" s="38"/>
      <c r="AF103" s="27"/>
      <c r="AG103" s="27"/>
      <c r="AH103" s="38"/>
      <c r="AI103" s="38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</row>
    <row r="104" spans="1:75" ht="12.75" customHeight="1" x14ac:dyDescent="0.2">
      <c r="A104" s="37"/>
      <c r="B104" s="37"/>
      <c r="C104" s="37"/>
      <c r="D104" s="37"/>
      <c r="E104" s="37"/>
      <c r="F104" s="38"/>
      <c r="G104" s="27"/>
      <c r="H104" s="27"/>
      <c r="I104" s="27"/>
      <c r="J104" s="27"/>
      <c r="K104" s="27"/>
      <c r="L104" s="27"/>
      <c r="M104" s="38"/>
      <c r="N104" s="38"/>
      <c r="O104" s="27"/>
      <c r="P104" s="27"/>
      <c r="Q104" s="27"/>
      <c r="R104" s="27"/>
      <c r="S104" s="27"/>
      <c r="T104" s="27"/>
      <c r="U104" s="27"/>
      <c r="V104" s="27"/>
      <c r="W104" s="38"/>
      <c r="X104" s="38"/>
      <c r="Y104" s="27"/>
      <c r="Z104" s="27"/>
      <c r="AA104" s="27"/>
      <c r="AB104" s="27"/>
      <c r="AC104" s="27"/>
      <c r="AD104" s="38"/>
      <c r="AE104" s="38"/>
      <c r="AF104" s="27"/>
      <c r="AG104" s="27"/>
      <c r="AH104" s="38"/>
      <c r="AI104" s="38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</row>
    <row r="105" spans="1:75" ht="12.75" customHeight="1" x14ac:dyDescent="0.2">
      <c r="A105" s="37"/>
      <c r="B105" s="37"/>
      <c r="C105" s="37"/>
      <c r="D105" s="37"/>
      <c r="E105" s="37"/>
      <c r="F105" s="38"/>
      <c r="G105" s="27"/>
      <c r="H105" s="27"/>
      <c r="I105" s="27"/>
      <c r="J105" s="27"/>
      <c r="K105" s="27"/>
      <c r="L105" s="27"/>
      <c r="M105" s="38"/>
      <c r="N105" s="38"/>
      <c r="O105" s="27"/>
      <c r="P105" s="27"/>
      <c r="Q105" s="27"/>
      <c r="R105" s="27"/>
      <c r="S105" s="27"/>
      <c r="T105" s="27"/>
      <c r="U105" s="27"/>
      <c r="V105" s="27"/>
      <c r="W105" s="38"/>
      <c r="X105" s="38"/>
      <c r="Y105" s="27"/>
      <c r="Z105" s="27"/>
      <c r="AA105" s="27"/>
      <c r="AB105" s="27"/>
      <c r="AC105" s="27"/>
      <c r="AD105" s="38"/>
      <c r="AE105" s="38"/>
      <c r="AF105" s="27"/>
      <c r="AG105" s="27"/>
      <c r="AH105" s="38"/>
      <c r="AI105" s="38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</row>
    <row r="106" spans="1:75" ht="12.75" customHeight="1" x14ac:dyDescent="0.2">
      <c r="A106" s="37"/>
      <c r="B106" s="37"/>
      <c r="C106" s="37"/>
      <c r="D106" s="37"/>
      <c r="E106" s="37"/>
      <c r="F106" s="38"/>
      <c r="G106" s="27"/>
      <c r="H106" s="27"/>
      <c r="I106" s="27"/>
      <c r="J106" s="27"/>
      <c r="K106" s="27"/>
      <c r="L106" s="27"/>
      <c r="M106" s="38"/>
      <c r="N106" s="38"/>
      <c r="O106" s="27"/>
      <c r="P106" s="27"/>
      <c r="Q106" s="27"/>
      <c r="R106" s="27"/>
      <c r="S106" s="27"/>
      <c r="T106" s="27"/>
      <c r="U106" s="27"/>
      <c r="V106" s="27"/>
      <c r="W106" s="38"/>
      <c r="X106" s="38"/>
      <c r="Y106" s="27"/>
      <c r="Z106" s="27"/>
      <c r="AA106" s="27"/>
      <c r="AB106" s="27"/>
      <c r="AC106" s="27"/>
      <c r="AD106" s="38"/>
      <c r="AE106" s="38"/>
      <c r="AF106" s="27"/>
      <c r="AG106" s="27"/>
      <c r="AH106" s="38"/>
      <c r="AI106" s="38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</row>
    <row r="107" spans="1:75" ht="12.75" customHeight="1" x14ac:dyDescent="0.2">
      <c r="A107" s="37"/>
      <c r="B107" s="37"/>
      <c r="C107" s="37"/>
      <c r="D107" s="37"/>
      <c r="E107" s="37"/>
      <c r="F107" s="38"/>
      <c r="G107" s="27"/>
      <c r="H107" s="27"/>
      <c r="I107" s="27"/>
      <c r="J107" s="27"/>
      <c r="K107" s="27"/>
      <c r="L107" s="27"/>
      <c r="M107" s="38"/>
      <c r="N107" s="38"/>
      <c r="O107" s="27"/>
      <c r="P107" s="27"/>
      <c r="Q107" s="27"/>
      <c r="R107" s="27"/>
      <c r="S107" s="27"/>
      <c r="T107" s="27"/>
      <c r="U107" s="27"/>
      <c r="V107" s="27"/>
      <c r="W107" s="38"/>
      <c r="X107" s="38"/>
      <c r="Y107" s="27"/>
      <c r="Z107" s="27"/>
      <c r="AA107" s="27"/>
      <c r="AB107" s="27"/>
      <c r="AC107" s="27"/>
      <c r="AD107" s="38"/>
      <c r="AE107" s="38"/>
      <c r="AF107" s="27"/>
      <c r="AG107" s="27"/>
      <c r="AH107" s="38"/>
      <c r="AI107" s="38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</row>
    <row r="108" spans="1:75" ht="12.75" customHeight="1" x14ac:dyDescent="0.2">
      <c r="A108" s="37"/>
      <c r="B108" s="37"/>
      <c r="C108" s="37"/>
      <c r="D108" s="37"/>
      <c r="E108" s="37"/>
      <c r="F108" s="38"/>
      <c r="G108" s="27"/>
      <c r="H108" s="27"/>
      <c r="I108" s="27"/>
      <c r="J108" s="27"/>
      <c r="K108" s="27"/>
      <c r="L108" s="27"/>
      <c r="M108" s="38"/>
      <c r="N108" s="38"/>
      <c r="O108" s="27"/>
      <c r="P108" s="27"/>
      <c r="Q108" s="27"/>
      <c r="R108" s="27"/>
      <c r="S108" s="27"/>
      <c r="T108" s="27"/>
      <c r="U108" s="27"/>
      <c r="V108" s="27"/>
      <c r="W108" s="38"/>
      <c r="X108" s="38"/>
      <c r="Y108" s="27"/>
      <c r="Z108" s="27"/>
      <c r="AA108" s="27"/>
      <c r="AB108" s="27"/>
      <c r="AC108" s="27"/>
      <c r="AD108" s="38"/>
      <c r="AE108" s="38"/>
      <c r="AF108" s="27"/>
      <c r="AG108" s="27"/>
      <c r="AH108" s="38"/>
      <c r="AI108" s="38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</row>
    <row r="109" spans="1:75" ht="12.75" customHeight="1" x14ac:dyDescent="0.2">
      <c r="A109" s="37"/>
      <c r="B109" s="37"/>
      <c r="C109" s="37"/>
      <c r="D109" s="37"/>
      <c r="E109" s="37"/>
      <c r="F109" s="38"/>
      <c r="G109" s="27"/>
      <c r="H109" s="27"/>
      <c r="I109" s="27"/>
      <c r="J109" s="27"/>
      <c r="K109" s="27"/>
      <c r="L109" s="27"/>
      <c r="M109" s="38"/>
      <c r="N109" s="38"/>
      <c r="O109" s="27"/>
      <c r="P109" s="27"/>
      <c r="Q109" s="27"/>
      <c r="R109" s="27"/>
      <c r="S109" s="27"/>
      <c r="T109" s="27"/>
      <c r="U109" s="27"/>
      <c r="V109" s="27"/>
      <c r="W109" s="38"/>
      <c r="X109" s="38"/>
      <c r="Y109" s="27"/>
      <c r="Z109" s="27"/>
      <c r="AA109" s="27"/>
      <c r="AB109" s="27"/>
      <c r="AC109" s="27"/>
      <c r="AD109" s="38"/>
      <c r="AE109" s="38"/>
      <c r="AF109" s="27"/>
      <c r="AG109" s="27"/>
      <c r="AH109" s="38"/>
      <c r="AI109" s="38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</row>
    <row r="110" spans="1:75" ht="12.75" customHeight="1" x14ac:dyDescent="0.2">
      <c r="A110" s="37"/>
      <c r="B110" s="37"/>
      <c r="C110" s="37"/>
      <c r="D110" s="37"/>
      <c r="E110" s="37"/>
      <c r="F110" s="38"/>
      <c r="G110" s="27"/>
      <c r="H110" s="27"/>
      <c r="I110" s="27"/>
      <c r="J110" s="27"/>
      <c r="K110" s="27"/>
      <c r="L110" s="27"/>
      <c r="M110" s="38"/>
      <c r="N110" s="38"/>
      <c r="O110" s="27"/>
      <c r="P110" s="27"/>
      <c r="Q110" s="27"/>
      <c r="R110" s="27"/>
      <c r="S110" s="27"/>
      <c r="T110" s="27"/>
      <c r="U110" s="27"/>
      <c r="V110" s="27"/>
      <c r="W110" s="38"/>
      <c r="X110" s="38"/>
      <c r="Y110" s="27"/>
      <c r="Z110" s="27"/>
      <c r="AA110" s="27"/>
      <c r="AB110" s="27"/>
      <c r="AC110" s="27"/>
      <c r="AD110" s="38"/>
      <c r="AE110" s="38"/>
      <c r="AF110" s="27"/>
      <c r="AG110" s="27"/>
      <c r="AH110" s="38"/>
      <c r="AI110" s="38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</row>
    <row r="111" spans="1:75" ht="12.75" customHeight="1" x14ac:dyDescent="0.2">
      <c r="A111" s="37"/>
      <c r="B111" s="37"/>
      <c r="C111" s="37"/>
      <c r="D111" s="37"/>
      <c r="E111" s="37"/>
      <c r="F111" s="38"/>
      <c r="G111" s="27"/>
      <c r="H111" s="27"/>
      <c r="I111" s="27"/>
      <c r="J111" s="27"/>
      <c r="K111" s="27"/>
      <c r="L111" s="27"/>
      <c r="M111" s="38"/>
      <c r="N111" s="38"/>
      <c r="O111" s="27"/>
      <c r="P111" s="27"/>
      <c r="Q111" s="27"/>
      <c r="R111" s="27"/>
      <c r="S111" s="27"/>
      <c r="T111" s="27"/>
      <c r="U111" s="27"/>
      <c r="V111" s="27"/>
      <c r="W111" s="38"/>
      <c r="X111" s="38"/>
      <c r="Y111" s="27"/>
      <c r="Z111" s="27"/>
      <c r="AA111" s="27"/>
      <c r="AB111" s="27"/>
      <c r="AC111" s="27"/>
      <c r="AD111" s="38"/>
      <c r="AE111" s="38"/>
      <c r="AF111" s="27"/>
      <c r="AG111" s="27"/>
      <c r="AH111" s="38"/>
      <c r="AI111" s="38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</row>
    <row r="112" spans="1:75" ht="12.75" customHeight="1" x14ac:dyDescent="0.2">
      <c r="A112" s="37"/>
      <c r="B112" s="37"/>
      <c r="C112" s="37"/>
      <c r="D112" s="37"/>
      <c r="E112" s="37"/>
      <c r="F112" s="38"/>
      <c r="G112" s="27"/>
      <c r="H112" s="27"/>
      <c r="I112" s="27"/>
      <c r="J112" s="27"/>
      <c r="K112" s="27"/>
      <c r="L112" s="27"/>
      <c r="M112" s="38"/>
      <c r="N112" s="38"/>
      <c r="O112" s="27"/>
      <c r="P112" s="27"/>
      <c r="Q112" s="27"/>
      <c r="R112" s="27"/>
      <c r="S112" s="27"/>
      <c r="T112" s="27"/>
      <c r="U112" s="27"/>
      <c r="V112" s="27"/>
      <c r="W112" s="38"/>
      <c r="X112" s="38"/>
      <c r="Y112" s="27"/>
      <c r="Z112" s="27"/>
      <c r="AA112" s="27"/>
      <c r="AB112" s="27"/>
      <c r="AC112" s="27"/>
      <c r="AD112" s="38"/>
      <c r="AE112" s="38"/>
      <c r="AF112" s="27"/>
      <c r="AG112" s="27"/>
      <c r="AH112" s="38"/>
      <c r="AI112" s="38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</row>
    <row r="113" spans="1:75" ht="12.75" customHeight="1" x14ac:dyDescent="0.2">
      <c r="A113" s="37"/>
      <c r="B113" s="37"/>
      <c r="C113" s="37"/>
      <c r="D113" s="37"/>
      <c r="E113" s="37"/>
      <c r="F113" s="38"/>
      <c r="G113" s="27"/>
      <c r="H113" s="27"/>
      <c r="I113" s="27"/>
      <c r="J113" s="27"/>
      <c r="K113" s="27"/>
      <c r="L113" s="27"/>
      <c r="M113" s="38"/>
      <c r="N113" s="38"/>
      <c r="O113" s="27"/>
      <c r="P113" s="27"/>
      <c r="Q113" s="27"/>
      <c r="R113" s="27"/>
      <c r="S113" s="27"/>
      <c r="T113" s="27"/>
      <c r="U113" s="27"/>
      <c r="V113" s="27"/>
      <c r="W113" s="38"/>
      <c r="X113" s="38"/>
      <c r="Y113" s="27"/>
      <c r="Z113" s="27"/>
      <c r="AA113" s="27"/>
      <c r="AB113" s="27"/>
      <c r="AC113" s="27"/>
      <c r="AD113" s="38"/>
      <c r="AE113" s="38"/>
      <c r="AF113" s="27"/>
      <c r="AG113" s="27"/>
      <c r="AH113" s="38"/>
      <c r="AI113" s="38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</row>
    <row r="114" spans="1:75" ht="12.75" customHeight="1" x14ac:dyDescent="0.2">
      <c r="A114" s="37"/>
      <c r="B114" s="37"/>
      <c r="C114" s="37"/>
      <c r="D114" s="37"/>
      <c r="E114" s="37"/>
      <c r="F114" s="38"/>
      <c r="G114" s="27"/>
      <c r="H114" s="27"/>
      <c r="I114" s="27"/>
      <c r="J114" s="27"/>
      <c r="K114" s="27"/>
      <c r="L114" s="27"/>
      <c r="M114" s="38"/>
      <c r="N114" s="38"/>
      <c r="O114" s="27"/>
      <c r="P114" s="27"/>
      <c r="Q114" s="27"/>
      <c r="R114" s="27"/>
      <c r="S114" s="27"/>
      <c r="T114" s="27"/>
      <c r="U114" s="27"/>
      <c r="V114" s="27"/>
      <c r="W114" s="38"/>
      <c r="X114" s="38"/>
      <c r="Y114" s="27"/>
      <c r="Z114" s="27"/>
      <c r="AA114" s="27"/>
      <c r="AB114" s="27"/>
      <c r="AC114" s="27"/>
      <c r="AD114" s="38"/>
      <c r="AE114" s="38"/>
      <c r="AF114" s="27"/>
      <c r="AG114" s="27"/>
      <c r="AH114" s="38"/>
      <c r="AI114" s="38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</row>
    <row r="115" spans="1:75" ht="12.75" customHeight="1" x14ac:dyDescent="0.2">
      <c r="A115" s="37"/>
      <c r="B115" s="37"/>
      <c r="C115" s="37"/>
      <c r="D115" s="37"/>
      <c r="E115" s="37"/>
      <c r="F115" s="38"/>
      <c r="G115" s="27"/>
      <c r="H115" s="27"/>
      <c r="I115" s="27"/>
      <c r="J115" s="27"/>
      <c r="K115" s="27"/>
      <c r="L115" s="27"/>
      <c r="M115" s="38"/>
      <c r="N115" s="38"/>
      <c r="O115" s="27"/>
      <c r="P115" s="27"/>
      <c r="Q115" s="27"/>
      <c r="R115" s="27"/>
      <c r="S115" s="27"/>
      <c r="T115" s="27"/>
      <c r="U115" s="27"/>
      <c r="V115" s="27"/>
      <c r="W115" s="38"/>
      <c r="X115" s="38"/>
      <c r="Y115" s="27"/>
      <c r="Z115" s="27"/>
      <c r="AA115" s="27"/>
      <c r="AB115" s="27"/>
      <c r="AC115" s="27"/>
      <c r="AD115" s="38"/>
      <c r="AE115" s="38"/>
      <c r="AF115" s="27"/>
      <c r="AG115" s="27"/>
      <c r="AH115" s="38"/>
      <c r="AI115" s="38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</row>
    <row r="116" spans="1:75" ht="12.75" customHeight="1" x14ac:dyDescent="0.2">
      <c r="A116" s="37"/>
      <c r="B116" s="37"/>
      <c r="C116" s="37"/>
      <c r="D116" s="37"/>
      <c r="E116" s="37"/>
      <c r="F116" s="38"/>
      <c r="G116" s="27"/>
      <c r="H116" s="27"/>
      <c r="I116" s="27"/>
      <c r="J116" s="27"/>
      <c r="K116" s="27"/>
      <c r="L116" s="27"/>
      <c r="M116" s="38"/>
      <c r="N116" s="38"/>
      <c r="O116" s="27"/>
      <c r="P116" s="27"/>
      <c r="Q116" s="27"/>
      <c r="R116" s="27"/>
      <c r="S116" s="27"/>
      <c r="T116" s="27"/>
      <c r="U116" s="27"/>
      <c r="V116" s="27"/>
      <c r="W116" s="38"/>
      <c r="X116" s="38"/>
      <c r="Y116" s="27"/>
      <c r="Z116" s="27"/>
      <c r="AA116" s="27"/>
      <c r="AB116" s="27"/>
      <c r="AC116" s="27"/>
      <c r="AD116" s="38"/>
      <c r="AE116" s="38"/>
      <c r="AF116" s="27"/>
      <c r="AG116" s="27"/>
      <c r="AH116" s="38"/>
      <c r="AI116" s="38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</row>
    <row r="117" spans="1:75" ht="12.75" customHeight="1" x14ac:dyDescent="0.2">
      <c r="A117" s="37"/>
      <c r="B117" s="37"/>
      <c r="C117" s="37"/>
      <c r="D117" s="37"/>
      <c r="E117" s="37"/>
      <c r="F117" s="38"/>
      <c r="G117" s="27"/>
      <c r="H117" s="27"/>
      <c r="I117" s="27"/>
      <c r="J117" s="27"/>
      <c r="K117" s="27"/>
      <c r="L117" s="27"/>
      <c r="M117" s="38"/>
      <c r="N117" s="38"/>
      <c r="O117" s="27"/>
      <c r="P117" s="27"/>
      <c r="Q117" s="27"/>
      <c r="R117" s="27"/>
      <c r="S117" s="27"/>
      <c r="T117" s="27"/>
      <c r="U117" s="27"/>
      <c r="V117" s="27"/>
      <c r="W117" s="38"/>
      <c r="X117" s="38"/>
      <c r="Y117" s="27"/>
      <c r="Z117" s="27"/>
      <c r="AA117" s="27"/>
      <c r="AB117" s="27"/>
      <c r="AC117" s="27"/>
      <c r="AD117" s="38"/>
      <c r="AE117" s="38"/>
      <c r="AF117" s="27"/>
      <c r="AG117" s="27"/>
      <c r="AH117" s="38"/>
      <c r="AI117" s="38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</row>
    <row r="118" spans="1:75" ht="12.75" customHeight="1" x14ac:dyDescent="0.2">
      <c r="A118" s="37"/>
      <c r="B118" s="37"/>
      <c r="C118" s="37"/>
      <c r="D118" s="37"/>
      <c r="E118" s="37"/>
      <c r="F118" s="38"/>
      <c r="G118" s="27"/>
      <c r="H118" s="27"/>
      <c r="I118" s="27"/>
      <c r="J118" s="27"/>
      <c r="K118" s="27"/>
      <c r="L118" s="27"/>
      <c r="M118" s="38"/>
      <c r="N118" s="38"/>
      <c r="O118" s="27"/>
      <c r="P118" s="27"/>
      <c r="Q118" s="27"/>
      <c r="R118" s="27"/>
      <c r="S118" s="27"/>
      <c r="T118" s="27"/>
      <c r="U118" s="27"/>
      <c r="V118" s="27"/>
      <c r="W118" s="38"/>
      <c r="X118" s="38"/>
      <c r="Y118" s="27"/>
      <c r="Z118" s="27"/>
      <c r="AA118" s="27"/>
      <c r="AB118" s="27"/>
      <c r="AC118" s="27"/>
      <c r="AD118" s="38"/>
      <c r="AE118" s="38"/>
      <c r="AF118" s="27"/>
      <c r="AG118" s="27"/>
      <c r="AH118" s="38"/>
      <c r="AI118" s="38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</row>
    <row r="119" spans="1:75" ht="12.75" customHeight="1" x14ac:dyDescent="0.2">
      <c r="A119" s="37"/>
      <c r="B119" s="37"/>
      <c r="C119" s="37"/>
      <c r="D119" s="37"/>
      <c r="E119" s="37"/>
      <c r="F119" s="38"/>
      <c r="G119" s="27"/>
      <c r="H119" s="27"/>
      <c r="I119" s="27"/>
      <c r="J119" s="27"/>
      <c r="K119" s="27"/>
      <c r="L119" s="27"/>
      <c r="M119" s="38"/>
      <c r="N119" s="38"/>
      <c r="O119" s="27"/>
      <c r="P119" s="27"/>
      <c r="Q119" s="27"/>
      <c r="R119" s="27"/>
      <c r="S119" s="27"/>
      <c r="T119" s="27"/>
      <c r="U119" s="27"/>
      <c r="V119" s="27"/>
      <c r="W119" s="38"/>
      <c r="X119" s="38"/>
      <c r="Y119" s="27"/>
      <c r="Z119" s="27"/>
      <c r="AA119" s="27"/>
      <c r="AB119" s="27"/>
      <c r="AC119" s="27"/>
      <c r="AD119" s="38"/>
      <c r="AE119" s="38"/>
      <c r="AF119" s="27"/>
      <c r="AG119" s="27"/>
      <c r="AH119" s="38"/>
      <c r="AI119" s="38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</row>
    <row r="120" spans="1:75" ht="12.75" customHeight="1" x14ac:dyDescent="0.2">
      <c r="A120" s="37"/>
      <c r="B120" s="37"/>
      <c r="C120" s="37"/>
      <c r="D120" s="37"/>
      <c r="E120" s="37"/>
      <c r="F120" s="38"/>
      <c r="G120" s="27"/>
      <c r="H120" s="27"/>
      <c r="I120" s="27"/>
      <c r="J120" s="27"/>
      <c r="K120" s="27"/>
      <c r="L120" s="27"/>
      <c r="M120" s="38"/>
      <c r="N120" s="38"/>
      <c r="O120" s="27"/>
      <c r="P120" s="27"/>
      <c r="Q120" s="27"/>
      <c r="R120" s="27"/>
      <c r="S120" s="27"/>
      <c r="T120" s="27"/>
      <c r="U120" s="27"/>
      <c r="V120" s="27"/>
      <c r="W120" s="38"/>
      <c r="X120" s="38"/>
      <c r="Y120" s="27"/>
      <c r="Z120" s="27"/>
      <c r="AA120" s="27"/>
      <c r="AB120" s="27"/>
      <c r="AC120" s="27"/>
      <c r="AD120" s="38"/>
      <c r="AE120" s="38"/>
      <c r="AF120" s="27"/>
      <c r="AG120" s="27"/>
      <c r="AH120" s="38"/>
      <c r="AI120" s="38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</row>
    <row r="121" spans="1:75" ht="12.75" customHeight="1" x14ac:dyDescent="0.2">
      <c r="A121" s="37"/>
      <c r="B121" s="37"/>
      <c r="C121" s="37"/>
      <c r="D121" s="37"/>
      <c r="E121" s="37"/>
      <c r="F121" s="38"/>
      <c r="G121" s="27"/>
      <c r="H121" s="27"/>
      <c r="I121" s="27"/>
      <c r="J121" s="27"/>
      <c r="K121" s="27"/>
      <c r="L121" s="27"/>
      <c r="M121" s="38"/>
      <c r="N121" s="38"/>
      <c r="O121" s="27"/>
      <c r="P121" s="27"/>
      <c r="Q121" s="27"/>
      <c r="R121" s="27"/>
      <c r="S121" s="27"/>
      <c r="T121" s="27"/>
      <c r="U121" s="27"/>
      <c r="V121" s="27"/>
      <c r="W121" s="38"/>
      <c r="X121" s="38"/>
      <c r="Y121" s="27"/>
      <c r="Z121" s="27"/>
      <c r="AA121" s="27"/>
      <c r="AB121" s="27"/>
      <c r="AC121" s="27"/>
      <c r="AD121" s="38"/>
      <c r="AE121" s="38"/>
      <c r="AF121" s="27"/>
      <c r="AG121" s="27"/>
      <c r="AH121" s="38"/>
      <c r="AI121" s="38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</row>
    <row r="122" spans="1:75" ht="12.75" customHeight="1" x14ac:dyDescent="0.2">
      <c r="A122" s="37"/>
      <c r="B122" s="37"/>
      <c r="C122" s="37"/>
      <c r="D122" s="37"/>
      <c r="E122" s="37"/>
      <c r="F122" s="38"/>
      <c r="G122" s="27"/>
      <c r="H122" s="27"/>
      <c r="I122" s="27"/>
      <c r="J122" s="27"/>
      <c r="K122" s="27"/>
      <c r="L122" s="27"/>
      <c r="M122" s="38"/>
      <c r="N122" s="38"/>
      <c r="O122" s="27"/>
      <c r="P122" s="27"/>
      <c r="Q122" s="27"/>
      <c r="R122" s="27"/>
      <c r="S122" s="27"/>
      <c r="T122" s="27"/>
      <c r="U122" s="27"/>
      <c r="V122" s="27"/>
      <c r="W122" s="38"/>
      <c r="X122" s="38"/>
      <c r="Y122" s="27"/>
      <c r="Z122" s="27"/>
      <c r="AA122" s="27"/>
      <c r="AB122" s="27"/>
      <c r="AC122" s="27"/>
      <c r="AD122" s="38"/>
      <c r="AE122" s="38"/>
      <c r="AF122" s="27"/>
      <c r="AG122" s="27"/>
      <c r="AH122" s="38"/>
      <c r="AI122" s="38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</row>
    <row r="123" spans="1:75" ht="12.75" customHeight="1" x14ac:dyDescent="0.2">
      <c r="A123" s="37"/>
      <c r="B123" s="37"/>
      <c r="C123" s="37"/>
      <c r="D123" s="37"/>
      <c r="E123" s="37"/>
      <c r="F123" s="38"/>
      <c r="G123" s="27"/>
      <c r="H123" s="27"/>
      <c r="I123" s="27"/>
      <c r="J123" s="27"/>
      <c r="K123" s="27"/>
      <c r="L123" s="27"/>
      <c r="M123" s="38"/>
      <c r="N123" s="38"/>
      <c r="O123" s="27"/>
      <c r="P123" s="27"/>
      <c r="Q123" s="27"/>
      <c r="R123" s="27"/>
      <c r="S123" s="27"/>
      <c r="T123" s="27"/>
      <c r="U123" s="27"/>
      <c r="V123" s="27"/>
      <c r="W123" s="38"/>
      <c r="X123" s="38"/>
      <c r="Y123" s="27"/>
      <c r="Z123" s="27"/>
      <c r="AA123" s="27"/>
      <c r="AB123" s="27"/>
      <c r="AC123" s="27"/>
      <c r="AD123" s="38"/>
      <c r="AE123" s="38"/>
      <c r="AF123" s="27"/>
      <c r="AG123" s="27"/>
      <c r="AH123" s="38"/>
      <c r="AI123" s="38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</row>
    <row r="124" spans="1:75" ht="12.75" customHeight="1" x14ac:dyDescent="0.2">
      <c r="A124" s="37"/>
      <c r="B124" s="37"/>
      <c r="C124" s="37"/>
      <c r="D124" s="37"/>
      <c r="E124" s="37"/>
      <c r="F124" s="38"/>
      <c r="G124" s="27"/>
      <c r="H124" s="27"/>
      <c r="I124" s="27"/>
      <c r="J124" s="27"/>
      <c r="K124" s="27"/>
      <c r="L124" s="27"/>
      <c r="M124" s="38"/>
      <c r="N124" s="38"/>
      <c r="O124" s="27"/>
      <c r="P124" s="27"/>
      <c r="Q124" s="27"/>
      <c r="R124" s="27"/>
      <c r="S124" s="27"/>
      <c r="T124" s="27"/>
      <c r="U124" s="27"/>
      <c r="V124" s="27"/>
      <c r="W124" s="38"/>
      <c r="X124" s="38"/>
      <c r="Y124" s="27"/>
      <c r="Z124" s="27"/>
      <c r="AA124" s="27"/>
      <c r="AB124" s="27"/>
      <c r="AC124" s="27"/>
      <c r="AD124" s="38"/>
      <c r="AE124" s="38"/>
      <c r="AF124" s="27"/>
      <c r="AG124" s="27"/>
      <c r="AH124" s="38"/>
      <c r="AI124" s="38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</row>
    <row r="125" spans="1:75" ht="12.75" customHeight="1" x14ac:dyDescent="0.2">
      <c r="A125" s="37"/>
      <c r="B125" s="37"/>
      <c r="C125" s="37"/>
      <c r="D125" s="37"/>
      <c r="E125" s="37"/>
      <c r="F125" s="38"/>
      <c r="G125" s="27"/>
      <c r="H125" s="27"/>
      <c r="I125" s="27"/>
      <c r="J125" s="27"/>
      <c r="K125" s="27"/>
      <c r="L125" s="27"/>
      <c r="M125" s="38"/>
      <c r="N125" s="38"/>
      <c r="O125" s="27"/>
      <c r="P125" s="27"/>
      <c r="Q125" s="27"/>
      <c r="R125" s="27"/>
      <c r="S125" s="27"/>
      <c r="T125" s="27"/>
      <c r="U125" s="27"/>
      <c r="V125" s="27"/>
      <c r="W125" s="38"/>
      <c r="X125" s="38"/>
      <c r="Y125" s="27"/>
      <c r="Z125" s="27"/>
      <c r="AA125" s="27"/>
      <c r="AB125" s="27"/>
      <c r="AC125" s="27"/>
      <c r="AD125" s="38"/>
      <c r="AE125" s="38"/>
      <c r="AF125" s="27"/>
      <c r="AG125" s="27"/>
      <c r="AH125" s="38"/>
      <c r="AI125" s="38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</row>
    <row r="126" spans="1:75" ht="15.75" customHeight="1" x14ac:dyDescent="0.2">
      <c r="A126" s="37"/>
      <c r="B126" s="37"/>
      <c r="C126" s="37"/>
      <c r="D126" s="37"/>
      <c r="E126" s="37"/>
      <c r="F126" s="38"/>
      <c r="G126" s="27"/>
      <c r="H126" s="27"/>
      <c r="I126" s="27"/>
      <c r="J126" s="27"/>
      <c r="K126" s="27"/>
      <c r="L126" s="27"/>
      <c r="M126" s="38"/>
      <c r="N126" s="38"/>
      <c r="O126" s="27"/>
      <c r="P126" s="27"/>
      <c r="Q126" s="27"/>
      <c r="R126" s="27"/>
      <c r="S126" s="27"/>
      <c r="T126" s="27"/>
      <c r="U126" s="27"/>
      <c r="V126" s="27"/>
      <c r="W126" s="38"/>
      <c r="X126" s="38"/>
      <c r="Y126" s="27"/>
      <c r="Z126" s="27"/>
      <c r="AA126" s="27"/>
      <c r="AB126" s="27"/>
      <c r="AC126" s="27"/>
      <c r="AD126" s="38"/>
      <c r="AE126" s="38"/>
      <c r="AF126" s="27"/>
      <c r="AG126" s="27"/>
      <c r="AH126" s="38"/>
      <c r="AI126" s="38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</row>
    <row r="127" spans="1:75" ht="15.75" customHeight="1" x14ac:dyDescent="0.2">
      <c r="A127" s="37"/>
      <c r="B127" s="37"/>
      <c r="C127" s="37"/>
      <c r="D127" s="37"/>
      <c r="E127" s="37"/>
      <c r="F127" s="38"/>
      <c r="G127" s="27"/>
      <c r="H127" s="27"/>
      <c r="I127" s="27"/>
      <c r="J127" s="27"/>
      <c r="K127" s="27"/>
      <c r="L127" s="27"/>
      <c r="M127" s="38"/>
      <c r="N127" s="38"/>
      <c r="O127" s="27"/>
      <c r="P127" s="27"/>
      <c r="Q127" s="27"/>
      <c r="R127" s="27"/>
      <c r="S127" s="27"/>
      <c r="T127" s="27"/>
      <c r="U127" s="27"/>
      <c r="V127" s="27"/>
      <c r="W127" s="38"/>
      <c r="X127" s="38"/>
      <c r="Y127" s="27"/>
      <c r="Z127" s="27"/>
      <c r="AA127" s="27"/>
      <c r="AB127" s="27"/>
      <c r="AC127" s="27"/>
      <c r="AD127" s="38"/>
      <c r="AE127" s="38"/>
      <c r="AF127" s="27"/>
      <c r="AG127" s="27"/>
      <c r="AH127" s="38"/>
      <c r="AI127" s="38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</row>
    <row r="128" spans="1:75" ht="15.75" customHeight="1" x14ac:dyDescent="0.2">
      <c r="A128" s="37"/>
      <c r="B128" s="37"/>
      <c r="C128" s="37"/>
      <c r="D128" s="37"/>
      <c r="E128" s="37"/>
      <c r="F128" s="38"/>
      <c r="G128" s="27"/>
      <c r="H128" s="27"/>
      <c r="I128" s="27"/>
      <c r="J128" s="27"/>
      <c r="K128" s="27"/>
      <c r="L128" s="27"/>
      <c r="M128" s="38"/>
      <c r="N128" s="38"/>
      <c r="O128" s="27"/>
      <c r="P128" s="27"/>
      <c r="Q128" s="27"/>
      <c r="R128" s="27"/>
      <c r="S128" s="27"/>
      <c r="T128" s="27"/>
      <c r="U128" s="27"/>
      <c r="V128" s="27"/>
      <c r="W128" s="38"/>
      <c r="X128" s="38"/>
      <c r="Y128" s="27"/>
      <c r="Z128" s="27"/>
      <c r="AA128" s="27"/>
      <c r="AB128" s="27"/>
      <c r="AC128" s="27"/>
      <c r="AD128" s="38"/>
      <c r="AE128" s="38"/>
      <c r="AF128" s="27"/>
      <c r="AG128" s="27"/>
      <c r="AH128" s="38"/>
      <c r="AI128" s="38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</row>
    <row r="129" spans="1:75" ht="15.75" customHeight="1" x14ac:dyDescent="0.2">
      <c r="A129" s="37"/>
      <c r="B129" s="37"/>
      <c r="C129" s="37"/>
      <c r="D129" s="37"/>
      <c r="E129" s="37"/>
      <c r="F129" s="38"/>
      <c r="G129" s="27"/>
      <c r="H129" s="27"/>
      <c r="I129" s="27"/>
      <c r="J129" s="27"/>
      <c r="K129" s="27"/>
      <c r="L129" s="27"/>
      <c r="M129" s="38"/>
      <c r="N129" s="38"/>
      <c r="O129" s="27"/>
      <c r="P129" s="27"/>
      <c r="Q129" s="27"/>
      <c r="R129" s="27"/>
      <c r="S129" s="27"/>
      <c r="T129" s="27"/>
      <c r="U129" s="27"/>
      <c r="V129" s="27"/>
      <c r="W129" s="38"/>
      <c r="X129" s="38"/>
      <c r="Y129" s="27"/>
      <c r="Z129" s="27"/>
      <c r="AA129" s="27"/>
      <c r="AB129" s="27"/>
      <c r="AC129" s="27"/>
      <c r="AD129" s="38"/>
      <c r="AE129" s="38"/>
      <c r="AF129" s="27"/>
      <c r="AG129" s="27"/>
      <c r="AH129" s="38"/>
      <c r="AI129" s="38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</row>
    <row r="130" spans="1:75" ht="15.75" customHeight="1" x14ac:dyDescent="0.2">
      <c r="A130" s="37"/>
      <c r="B130" s="37"/>
      <c r="C130" s="37"/>
      <c r="D130" s="37"/>
      <c r="E130" s="37"/>
      <c r="F130" s="38"/>
      <c r="G130" s="27"/>
      <c r="H130" s="37"/>
      <c r="I130" s="38"/>
      <c r="J130" s="27"/>
      <c r="K130" s="27"/>
      <c r="L130" s="27"/>
      <c r="M130" s="38"/>
      <c r="N130" s="38"/>
      <c r="O130" s="37"/>
      <c r="P130" s="38"/>
      <c r="Q130" s="27"/>
      <c r="R130" s="37"/>
      <c r="S130" s="38"/>
      <c r="T130" s="27"/>
      <c r="U130" s="27"/>
      <c r="V130" s="27"/>
      <c r="W130" s="38"/>
      <c r="X130" s="38"/>
      <c r="Y130" s="37"/>
      <c r="Z130" s="38"/>
      <c r="AA130" s="27"/>
      <c r="AB130" s="27"/>
      <c r="AC130" s="27"/>
      <c r="AD130" s="38"/>
      <c r="AE130" s="38"/>
      <c r="AF130" s="27"/>
      <c r="AG130" s="27"/>
      <c r="AH130" s="38"/>
      <c r="AI130" s="38"/>
      <c r="AJ130" s="37"/>
      <c r="AK130" s="38"/>
      <c r="AL130" s="27"/>
      <c r="AM130" s="37"/>
      <c r="AN130" s="38"/>
      <c r="AO130" s="27"/>
      <c r="AP130" s="37"/>
      <c r="AQ130" s="38"/>
      <c r="AR130" s="27"/>
      <c r="AS130" s="37"/>
      <c r="AT130" s="38"/>
      <c r="AU130" s="27"/>
      <c r="AV130" s="37"/>
      <c r="AW130" s="38"/>
      <c r="AX130" s="27"/>
      <c r="AY130" s="37"/>
      <c r="AZ130" s="38"/>
      <c r="BA130" s="27"/>
      <c r="BB130" s="37"/>
      <c r="BC130" s="38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</row>
    <row r="131" spans="1:75" ht="15.75" customHeight="1" x14ac:dyDescent="0.2">
      <c r="A131" s="37"/>
      <c r="B131" s="37"/>
      <c r="C131" s="37"/>
      <c r="D131" s="37"/>
      <c r="E131" s="37"/>
      <c r="F131" s="38"/>
      <c r="G131" s="27"/>
      <c r="H131" s="37"/>
      <c r="I131" s="38"/>
      <c r="J131" s="27"/>
      <c r="K131" s="27"/>
      <c r="L131" s="27"/>
      <c r="M131" s="38"/>
      <c r="N131" s="38"/>
      <c r="O131" s="37"/>
      <c r="P131" s="38"/>
      <c r="Q131" s="27"/>
      <c r="R131" s="37"/>
      <c r="S131" s="38"/>
      <c r="T131" s="27"/>
      <c r="U131" s="27"/>
      <c r="V131" s="27"/>
      <c r="W131" s="38"/>
      <c r="X131" s="38"/>
      <c r="Y131" s="37"/>
      <c r="Z131" s="38"/>
      <c r="AA131" s="27"/>
      <c r="AB131" s="27"/>
      <c r="AC131" s="27"/>
      <c r="AD131" s="38"/>
      <c r="AE131" s="38"/>
      <c r="AF131" s="27"/>
      <c r="AG131" s="27"/>
      <c r="AH131" s="38"/>
      <c r="AI131" s="38"/>
      <c r="AJ131" s="37"/>
      <c r="AK131" s="38"/>
      <c r="AL131" s="27"/>
      <c r="AM131" s="37"/>
      <c r="AN131" s="38"/>
      <c r="AO131" s="27"/>
      <c r="AP131" s="37"/>
      <c r="AQ131" s="38"/>
      <c r="AR131" s="27"/>
      <c r="AS131" s="37"/>
      <c r="AT131" s="38"/>
      <c r="AU131" s="27"/>
      <c r="AV131" s="37"/>
      <c r="AW131" s="38"/>
      <c r="AX131" s="27"/>
      <c r="AY131" s="37"/>
      <c r="AZ131" s="38"/>
      <c r="BA131" s="27"/>
      <c r="BB131" s="37"/>
      <c r="BC131" s="38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</row>
    <row r="132" spans="1:75" ht="15.75" customHeight="1" x14ac:dyDescent="0.2">
      <c r="A132" s="37"/>
      <c r="B132" s="37"/>
      <c r="C132" s="37"/>
      <c r="D132" s="37"/>
      <c r="E132" s="37"/>
      <c r="F132" s="38"/>
      <c r="G132" s="27"/>
      <c r="H132" s="37"/>
      <c r="I132" s="38"/>
      <c r="J132" s="27"/>
      <c r="K132" s="27"/>
      <c r="L132" s="27"/>
      <c r="M132" s="38"/>
      <c r="N132" s="38"/>
      <c r="O132" s="37"/>
      <c r="P132" s="38"/>
      <c r="Q132" s="27"/>
      <c r="R132" s="37"/>
      <c r="S132" s="38"/>
      <c r="T132" s="27"/>
      <c r="U132" s="27"/>
      <c r="V132" s="27"/>
      <c r="W132" s="38"/>
      <c r="X132" s="38"/>
      <c r="Y132" s="37"/>
      <c r="Z132" s="38"/>
      <c r="AA132" s="27"/>
      <c r="AB132" s="27"/>
      <c r="AC132" s="27"/>
      <c r="AD132" s="38"/>
      <c r="AE132" s="38"/>
      <c r="AF132" s="27"/>
      <c r="AG132" s="27"/>
      <c r="AH132" s="38"/>
      <c r="AI132" s="38"/>
      <c r="AJ132" s="37"/>
      <c r="AK132" s="38"/>
      <c r="AL132" s="27"/>
      <c r="AM132" s="37"/>
      <c r="AN132" s="38"/>
      <c r="AO132" s="27"/>
      <c r="AP132" s="37"/>
      <c r="AQ132" s="38"/>
      <c r="AR132" s="27"/>
      <c r="AS132" s="37"/>
      <c r="AT132" s="38"/>
      <c r="AU132" s="27"/>
      <c r="AV132" s="37"/>
      <c r="AW132" s="38"/>
      <c r="AX132" s="27"/>
      <c r="AY132" s="37"/>
      <c r="AZ132" s="38"/>
      <c r="BA132" s="27"/>
      <c r="BB132" s="37"/>
      <c r="BC132" s="38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</row>
    <row r="133" spans="1:75" ht="15.75" customHeight="1" x14ac:dyDescent="0.2">
      <c r="A133" s="37"/>
      <c r="B133" s="37"/>
      <c r="C133" s="37"/>
      <c r="D133" s="37"/>
      <c r="E133" s="37"/>
      <c r="F133" s="38"/>
      <c r="G133" s="27"/>
      <c r="H133" s="37"/>
      <c r="I133" s="38"/>
      <c r="J133" s="27"/>
      <c r="K133" s="27"/>
      <c r="L133" s="27"/>
      <c r="M133" s="38"/>
      <c r="N133" s="38"/>
      <c r="O133" s="37"/>
      <c r="P133" s="38"/>
      <c r="Q133" s="27"/>
      <c r="R133" s="37"/>
      <c r="S133" s="38"/>
      <c r="T133" s="27"/>
      <c r="U133" s="27"/>
      <c r="V133" s="27"/>
      <c r="W133" s="38"/>
      <c r="X133" s="38"/>
      <c r="Y133" s="37"/>
      <c r="Z133" s="38"/>
      <c r="AA133" s="27"/>
      <c r="AB133" s="27"/>
      <c r="AC133" s="27"/>
      <c r="AD133" s="38"/>
      <c r="AE133" s="38"/>
      <c r="AF133" s="27"/>
      <c r="AG133" s="27"/>
      <c r="AH133" s="38"/>
      <c r="AI133" s="38"/>
      <c r="AJ133" s="37"/>
      <c r="AK133" s="38"/>
      <c r="AL133" s="27"/>
      <c r="AM133" s="37"/>
      <c r="AN133" s="38"/>
      <c r="AO133" s="27"/>
      <c r="AP133" s="37"/>
      <c r="AQ133" s="38"/>
      <c r="AR133" s="27"/>
      <c r="AS133" s="37"/>
      <c r="AT133" s="38"/>
      <c r="AU133" s="27"/>
      <c r="AV133" s="37"/>
      <c r="AW133" s="38"/>
      <c r="AX133" s="27"/>
      <c r="AY133" s="37"/>
      <c r="AZ133" s="38"/>
      <c r="BA133" s="27"/>
      <c r="BB133" s="37"/>
      <c r="BC133" s="38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</row>
    <row r="134" spans="1:75" ht="15.75" customHeight="1" x14ac:dyDescent="0.2">
      <c r="A134" s="37"/>
      <c r="B134" s="37"/>
      <c r="C134" s="37"/>
      <c r="D134" s="37"/>
      <c r="E134" s="37"/>
      <c r="F134" s="38"/>
      <c r="G134" s="27"/>
      <c r="H134" s="37"/>
      <c r="I134" s="38"/>
      <c r="J134" s="27"/>
      <c r="K134" s="27"/>
      <c r="L134" s="27"/>
      <c r="M134" s="38"/>
      <c r="N134" s="38"/>
      <c r="O134" s="37"/>
      <c r="P134" s="38"/>
      <c r="Q134" s="27"/>
      <c r="R134" s="37"/>
      <c r="S134" s="38"/>
      <c r="T134" s="27"/>
      <c r="U134" s="27"/>
      <c r="V134" s="27"/>
      <c r="W134" s="38"/>
      <c r="X134" s="38"/>
      <c r="Y134" s="37"/>
      <c r="Z134" s="38"/>
      <c r="AA134" s="27"/>
      <c r="AB134" s="27"/>
      <c r="AC134" s="27"/>
      <c r="AD134" s="38"/>
      <c r="AE134" s="38"/>
      <c r="AF134" s="27"/>
      <c r="AG134" s="27"/>
      <c r="AH134" s="38"/>
      <c r="AI134" s="38"/>
      <c r="AJ134" s="37"/>
      <c r="AK134" s="38"/>
      <c r="AL134" s="27"/>
      <c r="AM134" s="37"/>
      <c r="AN134" s="38"/>
      <c r="AO134" s="27"/>
      <c r="AP134" s="37"/>
      <c r="AQ134" s="38"/>
      <c r="AR134" s="27"/>
      <c r="AS134" s="37"/>
      <c r="AT134" s="38"/>
      <c r="AU134" s="27"/>
      <c r="AV134" s="37"/>
      <c r="AW134" s="38"/>
      <c r="AX134" s="27"/>
      <c r="AY134" s="37"/>
      <c r="AZ134" s="38"/>
      <c r="BA134" s="27"/>
      <c r="BB134" s="37"/>
      <c r="BC134" s="38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</row>
    <row r="135" spans="1:75" ht="15.75" customHeight="1" x14ac:dyDescent="0.2">
      <c r="A135" s="37"/>
      <c r="B135" s="37"/>
      <c r="C135" s="37"/>
      <c r="D135" s="37"/>
      <c r="E135" s="37"/>
      <c r="F135" s="38"/>
      <c r="G135" s="27"/>
      <c r="H135" s="37"/>
      <c r="I135" s="38"/>
      <c r="J135" s="27"/>
      <c r="K135" s="27"/>
      <c r="L135" s="27"/>
      <c r="M135" s="38"/>
      <c r="N135" s="38"/>
      <c r="O135" s="37"/>
      <c r="P135" s="38"/>
      <c r="Q135" s="27"/>
      <c r="R135" s="37"/>
      <c r="S135" s="38"/>
      <c r="T135" s="27"/>
      <c r="U135" s="27"/>
      <c r="V135" s="27"/>
      <c r="W135" s="38"/>
      <c r="X135" s="38"/>
      <c r="Y135" s="37"/>
      <c r="Z135" s="38"/>
      <c r="AA135" s="27"/>
      <c r="AB135" s="27"/>
      <c r="AC135" s="27"/>
      <c r="AD135" s="38"/>
      <c r="AE135" s="38"/>
      <c r="AF135" s="27"/>
      <c r="AG135" s="27"/>
      <c r="AH135" s="38"/>
      <c r="AI135" s="38"/>
      <c r="AJ135" s="37"/>
      <c r="AK135" s="38"/>
      <c r="AL135" s="27"/>
      <c r="AM135" s="37"/>
      <c r="AN135" s="38"/>
      <c r="AO135" s="27"/>
      <c r="AP135" s="37"/>
      <c r="AQ135" s="38"/>
      <c r="AR135" s="27"/>
      <c r="AS135" s="37"/>
      <c r="AT135" s="38"/>
      <c r="AU135" s="27"/>
      <c r="AV135" s="37"/>
      <c r="AW135" s="38"/>
      <c r="AX135" s="27"/>
      <c r="AY135" s="37"/>
      <c r="AZ135" s="38"/>
      <c r="BA135" s="27"/>
      <c r="BB135" s="37"/>
      <c r="BC135" s="38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</row>
    <row r="136" spans="1:75" ht="15.75" customHeight="1" x14ac:dyDescent="0.2">
      <c r="A136" s="37"/>
      <c r="B136" s="37"/>
      <c r="C136" s="37"/>
      <c r="D136" s="37"/>
      <c r="E136" s="37"/>
      <c r="F136" s="38"/>
      <c r="G136" s="27"/>
      <c r="H136" s="37"/>
      <c r="I136" s="38"/>
      <c r="J136" s="27"/>
      <c r="K136" s="27"/>
      <c r="L136" s="27"/>
      <c r="M136" s="38"/>
      <c r="N136" s="38"/>
      <c r="O136" s="37"/>
      <c r="P136" s="38"/>
      <c r="Q136" s="27"/>
      <c r="R136" s="37"/>
      <c r="S136" s="38"/>
      <c r="T136" s="27"/>
      <c r="U136" s="27"/>
      <c r="V136" s="27"/>
      <c r="W136" s="38"/>
      <c r="X136" s="38"/>
      <c r="Y136" s="37"/>
      <c r="Z136" s="38"/>
      <c r="AA136" s="27"/>
      <c r="AB136" s="27"/>
      <c r="AC136" s="27"/>
      <c r="AD136" s="38"/>
      <c r="AE136" s="38"/>
      <c r="AF136" s="27"/>
      <c r="AG136" s="27"/>
      <c r="AH136" s="38"/>
      <c r="AI136" s="38"/>
      <c r="AJ136" s="37"/>
      <c r="AK136" s="38"/>
      <c r="AL136" s="27"/>
      <c r="AM136" s="37"/>
      <c r="AN136" s="38"/>
      <c r="AO136" s="27"/>
      <c r="AP136" s="37"/>
      <c r="AQ136" s="38"/>
      <c r="AR136" s="27"/>
      <c r="AS136" s="37"/>
      <c r="AT136" s="38"/>
      <c r="AU136" s="27"/>
      <c r="AV136" s="37"/>
      <c r="AW136" s="38"/>
      <c r="AX136" s="27"/>
      <c r="AY136" s="37"/>
      <c r="AZ136" s="38"/>
      <c r="BA136" s="27"/>
      <c r="BB136" s="37"/>
      <c r="BC136" s="38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</row>
    <row r="137" spans="1:75" ht="15.75" customHeight="1" x14ac:dyDescent="0.2">
      <c r="A137" s="37"/>
      <c r="B137" s="37"/>
      <c r="C137" s="37"/>
      <c r="D137" s="37"/>
      <c r="E137" s="37"/>
      <c r="F137" s="38"/>
      <c r="G137" s="27"/>
      <c r="H137" s="37"/>
      <c r="I137" s="38"/>
      <c r="J137" s="27"/>
      <c r="K137" s="27"/>
      <c r="L137" s="27"/>
      <c r="M137" s="38"/>
      <c r="N137" s="38"/>
      <c r="O137" s="37"/>
      <c r="P137" s="38"/>
      <c r="Q137" s="27"/>
      <c r="R137" s="37"/>
      <c r="S137" s="38"/>
      <c r="T137" s="27"/>
      <c r="U137" s="27"/>
      <c r="V137" s="27"/>
      <c r="W137" s="38"/>
      <c r="X137" s="38"/>
      <c r="Y137" s="37"/>
      <c r="Z137" s="38"/>
      <c r="AA137" s="27"/>
      <c r="AB137" s="27"/>
      <c r="AC137" s="27"/>
      <c r="AD137" s="38"/>
      <c r="AE137" s="38"/>
      <c r="AF137" s="27"/>
      <c r="AG137" s="27"/>
      <c r="AH137" s="38"/>
      <c r="AI137" s="38"/>
      <c r="AJ137" s="37"/>
      <c r="AK137" s="38"/>
      <c r="AL137" s="27"/>
      <c r="AM137" s="37"/>
      <c r="AN137" s="38"/>
      <c r="AO137" s="27"/>
      <c r="AP137" s="37"/>
      <c r="AQ137" s="38"/>
      <c r="AR137" s="27"/>
      <c r="AS137" s="37"/>
      <c r="AT137" s="38"/>
      <c r="AU137" s="27"/>
      <c r="AV137" s="37"/>
      <c r="AW137" s="38"/>
      <c r="AX137" s="27"/>
      <c r="AY137" s="37"/>
      <c r="AZ137" s="38"/>
      <c r="BA137" s="27"/>
      <c r="BB137" s="37"/>
      <c r="BC137" s="38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</row>
    <row r="138" spans="1:75" ht="15.75" customHeight="1" x14ac:dyDescent="0.2">
      <c r="A138" s="37"/>
      <c r="B138" s="37"/>
      <c r="C138" s="37"/>
      <c r="D138" s="37"/>
      <c r="E138" s="37"/>
      <c r="F138" s="38"/>
      <c r="G138" s="27"/>
      <c r="H138" s="37"/>
      <c r="I138" s="38"/>
      <c r="J138" s="27"/>
      <c r="K138" s="27"/>
      <c r="L138" s="27"/>
      <c r="M138" s="38"/>
      <c r="N138" s="38"/>
      <c r="O138" s="37"/>
      <c r="P138" s="38"/>
      <c r="Q138" s="27"/>
      <c r="R138" s="37"/>
      <c r="S138" s="38"/>
      <c r="T138" s="27"/>
      <c r="U138" s="27"/>
      <c r="V138" s="27"/>
      <c r="W138" s="38"/>
      <c r="X138" s="38"/>
      <c r="Y138" s="37"/>
      <c r="Z138" s="38"/>
      <c r="AA138" s="27"/>
      <c r="AB138" s="27"/>
      <c r="AC138" s="27"/>
      <c r="AD138" s="38"/>
      <c r="AE138" s="38"/>
      <c r="AF138" s="27"/>
      <c r="AG138" s="27"/>
      <c r="AH138" s="38"/>
      <c r="AI138" s="38"/>
      <c r="AJ138" s="37"/>
      <c r="AK138" s="38"/>
      <c r="AL138" s="27"/>
      <c r="AM138" s="37"/>
      <c r="AN138" s="38"/>
      <c r="AO138" s="27"/>
      <c r="AP138" s="37"/>
      <c r="AQ138" s="38"/>
      <c r="AR138" s="27"/>
      <c r="AS138" s="37"/>
      <c r="AT138" s="38"/>
      <c r="AU138" s="27"/>
      <c r="AV138" s="37"/>
      <c r="AW138" s="38"/>
      <c r="AX138" s="27"/>
      <c r="AY138" s="37"/>
      <c r="AZ138" s="38"/>
      <c r="BA138" s="27"/>
      <c r="BB138" s="37"/>
      <c r="BC138" s="38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</row>
    <row r="139" spans="1:75" ht="15.75" customHeight="1" x14ac:dyDescent="0.2">
      <c r="A139" s="37"/>
      <c r="B139" s="37"/>
      <c r="C139" s="37"/>
      <c r="D139" s="37"/>
      <c r="E139" s="37"/>
      <c r="F139" s="38"/>
      <c r="G139" s="27"/>
      <c r="H139" s="37"/>
      <c r="I139" s="38"/>
      <c r="J139" s="27"/>
      <c r="K139" s="27"/>
      <c r="L139" s="27"/>
      <c r="M139" s="38"/>
      <c r="N139" s="38"/>
      <c r="O139" s="37"/>
      <c r="P139" s="38"/>
      <c r="Q139" s="27"/>
      <c r="R139" s="37"/>
      <c r="S139" s="38"/>
      <c r="T139" s="27"/>
      <c r="U139" s="27"/>
      <c r="V139" s="27"/>
      <c r="W139" s="38"/>
      <c r="X139" s="38"/>
      <c r="Y139" s="37"/>
      <c r="Z139" s="38"/>
      <c r="AA139" s="27"/>
      <c r="AB139" s="27"/>
      <c r="AC139" s="27"/>
      <c r="AD139" s="38"/>
      <c r="AE139" s="38"/>
      <c r="AF139" s="27"/>
      <c r="AG139" s="27"/>
      <c r="AH139" s="38"/>
      <c r="AI139" s="38"/>
      <c r="AJ139" s="37"/>
      <c r="AK139" s="38"/>
      <c r="AL139" s="27"/>
      <c r="AM139" s="37"/>
      <c r="AN139" s="38"/>
      <c r="AO139" s="27"/>
      <c r="AP139" s="37"/>
      <c r="AQ139" s="38"/>
      <c r="AR139" s="27"/>
      <c r="AS139" s="37"/>
      <c r="AT139" s="38"/>
      <c r="AU139" s="27"/>
      <c r="AV139" s="37"/>
      <c r="AW139" s="38"/>
      <c r="AX139" s="27"/>
      <c r="AY139" s="37"/>
      <c r="AZ139" s="38"/>
      <c r="BA139" s="27"/>
      <c r="BB139" s="37"/>
      <c r="BC139" s="38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</row>
    <row r="140" spans="1:75" ht="15.75" customHeight="1" x14ac:dyDescent="0.2">
      <c r="A140" s="37"/>
      <c r="B140" s="37"/>
      <c r="C140" s="37"/>
      <c r="D140" s="37"/>
      <c r="E140" s="37"/>
      <c r="F140" s="38"/>
      <c r="G140" s="27"/>
      <c r="H140" s="37"/>
      <c r="I140" s="38"/>
      <c r="J140" s="27"/>
      <c r="K140" s="27"/>
      <c r="L140" s="27"/>
      <c r="M140" s="38"/>
      <c r="N140" s="38"/>
      <c r="O140" s="37"/>
      <c r="P140" s="38"/>
      <c r="Q140" s="27"/>
      <c r="R140" s="37"/>
      <c r="S140" s="38"/>
      <c r="T140" s="27"/>
      <c r="U140" s="27"/>
      <c r="V140" s="27"/>
      <c r="W140" s="38"/>
      <c r="X140" s="38"/>
      <c r="Y140" s="37"/>
      <c r="Z140" s="38"/>
      <c r="AA140" s="27"/>
      <c r="AB140" s="27"/>
      <c r="AC140" s="27"/>
      <c r="AD140" s="38"/>
      <c r="AE140" s="38"/>
      <c r="AF140" s="27"/>
      <c r="AG140" s="27"/>
      <c r="AH140" s="38"/>
      <c r="AI140" s="38"/>
      <c r="AJ140" s="37"/>
      <c r="AK140" s="38"/>
      <c r="AL140" s="27"/>
      <c r="AM140" s="37"/>
      <c r="AN140" s="38"/>
      <c r="AO140" s="27"/>
      <c r="AP140" s="37"/>
      <c r="AQ140" s="38"/>
      <c r="AR140" s="27"/>
      <c r="AS140" s="37"/>
      <c r="AT140" s="38"/>
      <c r="AU140" s="27"/>
      <c r="AV140" s="37"/>
      <c r="AW140" s="38"/>
      <c r="AX140" s="27"/>
      <c r="AY140" s="37"/>
      <c r="AZ140" s="38"/>
      <c r="BA140" s="27"/>
      <c r="BB140" s="37"/>
      <c r="BC140" s="38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</row>
    <row r="141" spans="1:75" ht="15.75" customHeight="1" x14ac:dyDescent="0.2">
      <c r="A141" s="37"/>
      <c r="B141" s="37"/>
      <c r="C141" s="37"/>
      <c r="D141" s="37"/>
      <c r="E141" s="37"/>
      <c r="F141" s="38"/>
      <c r="G141" s="27"/>
      <c r="H141" s="37"/>
      <c r="I141" s="38"/>
      <c r="J141" s="27"/>
      <c r="K141" s="27"/>
      <c r="L141" s="27"/>
      <c r="M141" s="38"/>
      <c r="N141" s="38"/>
      <c r="O141" s="37"/>
      <c r="P141" s="38"/>
      <c r="Q141" s="27"/>
      <c r="R141" s="37"/>
      <c r="S141" s="38"/>
      <c r="T141" s="27"/>
      <c r="U141" s="27"/>
      <c r="V141" s="27"/>
      <c r="W141" s="38"/>
      <c r="X141" s="38"/>
      <c r="Y141" s="37"/>
      <c r="Z141" s="38"/>
      <c r="AA141" s="27"/>
      <c r="AB141" s="27"/>
      <c r="AC141" s="27"/>
      <c r="AD141" s="38"/>
      <c r="AE141" s="38"/>
      <c r="AF141" s="27"/>
      <c r="AG141" s="27"/>
      <c r="AH141" s="38"/>
      <c r="AI141" s="38"/>
      <c r="AJ141" s="37"/>
      <c r="AK141" s="38"/>
      <c r="AL141" s="27"/>
      <c r="AM141" s="37"/>
      <c r="AN141" s="38"/>
      <c r="AO141" s="27"/>
      <c r="AP141" s="37"/>
      <c r="AQ141" s="38"/>
      <c r="AR141" s="27"/>
      <c r="AS141" s="37"/>
      <c r="AT141" s="38"/>
      <c r="AU141" s="27"/>
      <c r="AV141" s="37"/>
      <c r="AW141" s="38"/>
      <c r="AX141" s="27"/>
      <c r="AY141" s="37"/>
      <c r="AZ141" s="38"/>
      <c r="BA141" s="27"/>
      <c r="BB141" s="37"/>
      <c r="BC141" s="38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</row>
    <row r="142" spans="1:75" ht="15.75" customHeight="1" x14ac:dyDescent="0.2">
      <c r="A142" s="37"/>
      <c r="B142" s="37"/>
      <c r="C142" s="37"/>
      <c r="D142" s="37"/>
      <c r="E142" s="37"/>
      <c r="F142" s="38"/>
      <c r="G142" s="27"/>
      <c r="H142" s="37"/>
      <c r="I142" s="38"/>
      <c r="J142" s="27"/>
      <c r="K142" s="27"/>
      <c r="L142" s="27"/>
      <c r="M142" s="38"/>
      <c r="N142" s="38"/>
      <c r="O142" s="37"/>
      <c r="P142" s="38"/>
      <c r="Q142" s="27"/>
      <c r="R142" s="37"/>
      <c r="S142" s="38"/>
      <c r="T142" s="27"/>
      <c r="U142" s="27"/>
      <c r="V142" s="27"/>
      <c r="W142" s="38"/>
      <c r="X142" s="38"/>
      <c r="Y142" s="37"/>
      <c r="Z142" s="38"/>
      <c r="AA142" s="27"/>
      <c r="AB142" s="27"/>
      <c r="AC142" s="27"/>
      <c r="AD142" s="38"/>
      <c r="AE142" s="38"/>
      <c r="AF142" s="27"/>
      <c r="AG142" s="27"/>
      <c r="AH142" s="38"/>
      <c r="AI142" s="38"/>
      <c r="AJ142" s="37"/>
      <c r="AK142" s="38"/>
      <c r="AL142" s="27"/>
      <c r="AM142" s="37"/>
      <c r="AN142" s="38"/>
      <c r="AO142" s="27"/>
      <c r="AP142" s="37"/>
      <c r="AQ142" s="38"/>
      <c r="AR142" s="27"/>
      <c r="AS142" s="37"/>
      <c r="AT142" s="38"/>
      <c r="AU142" s="27"/>
      <c r="AV142" s="37"/>
      <c r="AW142" s="38"/>
      <c r="AX142" s="27"/>
      <c r="AY142" s="37"/>
      <c r="AZ142" s="38"/>
      <c r="BA142" s="27"/>
      <c r="BB142" s="37"/>
      <c r="BC142" s="38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</row>
    <row r="143" spans="1:75" ht="15.75" customHeight="1" x14ac:dyDescent="0.2">
      <c r="A143" s="37"/>
      <c r="B143" s="37"/>
      <c r="C143" s="37"/>
      <c r="D143" s="37"/>
      <c r="E143" s="37"/>
      <c r="F143" s="38"/>
      <c r="G143" s="27"/>
      <c r="H143" s="37"/>
      <c r="I143" s="38"/>
      <c r="J143" s="27"/>
      <c r="K143" s="27"/>
      <c r="L143" s="27"/>
      <c r="M143" s="38"/>
      <c r="N143" s="38"/>
      <c r="O143" s="37"/>
      <c r="P143" s="38"/>
      <c r="Q143" s="27"/>
      <c r="R143" s="37"/>
      <c r="S143" s="38"/>
      <c r="T143" s="27"/>
      <c r="U143" s="27"/>
      <c r="V143" s="27"/>
      <c r="W143" s="38"/>
      <c r="X143" s="38"/>
      <c r="Y143" s="37"/>
      <c r="Z143" s="38"/>
      <c r="AA143" s="27"/>
      <c r="AB143" s="27"/>
      <c r="AC143" s="27"/>
      <c r="AD143" s="38"/>
      <c r="AE143" s="38"/>
      <c r="AF143" s="27"/>
      <c r="AG143" s="27"/>
      <c r="AH143" s="38"/>
      <c r="AI143" s="38"/>
      <c r="AJ143" s="37"/>
      <c r="AK143" s="38"/>
      <c r="AL143" s="27"/>
      <c r="AM143" s="37"/>
      <c r="AN143" s="38"/>
      <c r="AO143" s="27"/>
      <c r="AP143" s="37"/>
      <c r="AQ143" s="38"/>
      <c r="AR143" s="27"/>
      <c r="AS143" s="37"/>
      <c r="AT143" s="38"/>
      <c r="AU143" s="27"/>
      <c r="AV143" s="37"/>
      <c r="AW143" s="38"/>
      <c r="AX143" s="27"/>
      <c r="AY143" s="37"/>
      <c r="AZ143" s="38"/>
      <c r="BA143" s="27"/>
      <c r="BB143" s="37"/>
      <c r="BC143" s="38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</row>
    <row r="144" spans="1:75" ht="15.75" customHeight="1" x14ac:dyDescent="0.2">
      <c r="A144" s="37"/>
      <c r="B144" s="37"/>
      <c r="C144" s="37"/>
      <c r="D144" s="37"/>
      <c r="E144" s="37"/>
      <c r="F144" s="38"/>
      <c r="G144" s="27"/>
      <c r="H144" s="37"/>
      <c r="I144" s="38"/>
      <c r="J144" s="27"/>
      <c r="K144" s="27"/>
      <c r="L144" s="27"/>
      <c r="M144" s="38"/>
      <c r="N144" s="38"/>
      <c r="O144" s="37"/>
      <c r="P144" s="38"/>
      <c r="Q144" s="27"/>
      <c r="R144" s="37"/>
      <c r="S144" s="38"/>
      <c r="T144" s="27"/>
      <c r="U144" s="27"/>
      <c r="V144" s="27"/>
      <c r="W144" s="38"/>
      <c r="X144" s="38"/>
      <c r="Y144" s="37"/>
      <c r="Z144" s="38"/>
      <c r="AA144" s="27"/>
      <c r="AB144" s="27"/>
      <c r="AC144" s="27"/>
      <c r="AD144" s="38"/>
      <c r="AE144" s="38"/>
      <c r="AF144" s="27"/>
      <c r="AG144" s="27"/>
      <c r="AH144" s="38"/>
      <c r="AI144" s="38"/>
      <c r="AJ144" s="37"/>
      <c r="AK144" s="38"/>
      <c r="AL144" s="27"/>
      <c r="AM144" s="37"/>
      <c r="AN144" s="38"/>
      <c r="AO144" s="27"/>
      <c r="AP144" s="37"/>
      <c r="AQ144" s="38"/>
      <c r="AR144" s="27"/>
      <c r="AS144" s="37"/>
      <c r="AT144" s="38"/>
      <c r="AU144" s="27"/>
      <c r="AV144" s="37"/>
      <c r="AW144" s="38"/>
      <c r="AX144" s="27"/>
      <c r="AY144" s="37"/>
      <c r="AZ144" s="38"/>
      <c r="BA144" s="27"/>
      <c r="BB144" s="37"/>
      <c r="BC144" s="38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</row>
    <row r="145" spans="1:75" ht="15.75" customHeight="1" x14ac:dyDescent="0.2">
      <c r="A145" s="37"/>
      <c r="B145" s="37"/>
      <c r="C145" s="37"/>
      <c r="D145" s="37"/>
      <c r="E145" s="37"/>
      <c r="F145" s="38"/>
      <c r="G145" s="27"/>
      <c r="H145" s="37"/>
      <c r="I145" s="38"/>
      <c r="J145" s="27"/>
      <c r="K145" s="27"/>
      <c r="L145" s="27"/>
      <c r="M145" s="38"/>
      <c r="N145" s="38"/>
      <c r="O145" s="37"/>
      <c r="P145" s="38"/>
      <c r="Q145" s="27"/>
      <c r="R145" s="37"/>
      <c r="S145" s="38"/>
      <c r="T145" s="27"/>
      <c r="U145" s="27"/>
      <c r="V145" s="27"/>
      <c r="W145" s="38"/>
      <c r="X145" s="38"/>
      <c r="Y145" s="37"/>
      <c r="Z145" s="38"/>
      <c r="AA145" s="27"/>
      <c r="AB145" s="27"/>
      <c r="AC145" s="27"/>
      <c r="AD145" s="38"/>
      <c r="AE145" s="38"/>
      <c r="AF145" s="27"/>
      <c r="AG145" s="27"/>
      <c r="AH145" s="38"/>
      <c r="AI145" s="38"/>
      <c r="AJ145" s="37"/>
      <c r="AK145" s="38"/>
      <c r="AL145" s="27"/>
      <c r="AM145" s="37"/>
      <c r="AN145" s="38"/>
      <c r="AO145" s="27"/>
      <c r="AP145" s="37"/>
      <c r="AQ145" s="38"/>
      <c r="AR145" s="27"/>
      <c r="AS145" s="37"/>
      <c r="AT145" s="38"/>
      <c r="AU145" s="27"/>
      <c r="AV145" s="37"/>
      <c r="AW145" s="38"/>
      <c r="AX145" s="27"/>
      <c r="AY145" s="37"/>
      <c r="AZ145" s="38"/>
      <c r="BA145" s="27"/>
      <c r="BB145" s="37"/>
      <c r="BC145" s="38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</row>
    <row r="146" spans="1:75" ht="15.75" customHeight="1" x14ac:dyDescent="0.2">
      <c r="A146" s="37"/>
      <c r="B146" s="37"/>
      <c r="C146" s="37"/>
      <c r="D146" s="37"/>
      <c r="E146" s="37"/>
      <c r="F146" s="38"/>
      <c r="G146" s="27"/>
      <c r="H146" s="37"/>
      <c r="I146" s="38"/>
      <c r="J146" s="27"/>
      <c r="K146" s="27"/>
      <c r="L146" s="27"/>
      <c r="M146" s="38"/>
      <c r="N146" s="38"/>
      <c r="O146" s="37"/>
      <c r="P146" s="38"/>
      <c r="Q146" s="27"/>
      <c r="R146" s="37"/>
      <c r="S146" s="38"/>
      <c r="T146" s="27"/>
      <c r="U146" s="27"/>
      <c r="V146" s="27"/>
      <c r="W146" s="38"/>
      <c r="X146" s="38"/>
      <c r="Y146" s="37"/>
      <c r="Z146" s="38"/>
      <c r="AA146" s="27"/>
      <c r="AB146" s="27"/>
      <c r="AC146" s="27"/>
      <c r="AD146" s="38"/>
      <c r="AE146" s="38"/>
      <c r="AF146" s="27"/>
      <c r="AG146" s="27"/>
      <c r="AH146" s="38"/>
      <c r="AI146" s="38"/>
      <c r="AJ146" s="37"/>
      <c r="AK146" s="38"/>
      <c r="AL146" s="27"/>
      <c r="AM146" s="37"/>
      <c r="AN146" s="38"/>
      <c r="AO146" s="27"/>
      <c r="AP146" s="37"/>
      <c r="AQ146" s="38"/>
      <c r="AR146" s="27"/>
      <c r="AS146" s="37"/>
      <c r="AT146" s="38"/>
      <c r="AU146" s="27"/>
      <c r="AV146" s="37"/>
      <c r="AW146" s="38"/>
      <c r="AX146" s="27"/>
      <c r="AY146" s="37"/>
      <c r="AZ146" s="38"/>
      <c r="BA146" s="27"/>
      <c r="BB146" s="37"/>
      <c r="BC146" s="38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</row>
    <row r="147" spans="1:75" ht="15.75" customHeight="1" x14ac:dyDescent="0.2">
      <c r="A147" s="37"/>
      <c r="B147" s="37"/>
      <c r="C147" s="37"/>
      <c r="D147" s="37"/>
      <c r="E147" s="37"/>
      <c r="F147" s="38"/>
      <c r="G147" s="27"/>
      <c r="H147" s="37"/>
      <c r="I147" s="38"/>
      <c r="J147" s="27"/>
      <c r="K147" s="27"/>
      <c r="L147" s="27"/>
      <c r="M147" s="38"/>
      <c r="N147" s="38"/>
      <c r="O147" s="37"/>
      <c r="P147" s="38"/>
      <c r="Q147" s="27"/>
      <c r="R147" s="37"/>
      <c r="S147" s="38"/>
      <c r="T147" s="27"/>
      <c r="U147" s="27"/>
      <c r="V147" s="27"/>
      <c r="W147" s="38"/>
      <c r="X147" s="38"/>
      <c r="Y147" s="37"/>
      <c r="Z147" s="38"/>
      <c r="AA147" s="27"/>
      <c r="AB147" s="27"/>
      <c r="AC147" s="27"/>
      <c r="AD147" s="38"/>
      <c r="AE147" s="38"/>
      <c r="AF147" s="27"/>
      <c r="AG147" s="27"/>
      <c r="AH147" s="38"/>
      <c r="AI147" s="38"/>
      <c r="AJ147" s="37"/>
      <c r="AK147" s="38"/>
      <c r="AL147" s="27"/>
      <c r="AM147" s="37"/>
      <c r="AN147" s="38"/>
      <c r="AO147" s="27"/>
      <c r="AP147" s="37"/>
      <c r="AQ147" s="38"/>
      <c r="AR147" s="27"/>
      <c r="AS147" s="37"/>
      <c r="AT147" s="38"/>
      <c r="AU147" s="27"/>
      <c r="AV147" s="37"/>
      <c r="AW147" s="38"/>
      <c r="AX147" s="27"/>
      <c r="AY147" s="37"/>
      <c r="AZ147" s="38"/>
      <c r="BA147" s="27"/>
      <c r="BB147" s="37"/>
      <c r="BC147" s="38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</row>
    <row r="148" spans="1:75" ht="15.75" customHeight="1" x14ac:dyDescent="0.2">
      <c r="A148" s="37"/>
      <c r="B148" s="37"/>
      <c r="C148" s="37"/>
      <c r="D148" s="37"/>
      <c r="E148" s="37"/>
      <c r="F148" s="38"/>
      <c r="G148" s="27"/>
      <c r="H148" s="37"/>
      <c r="I148" s="38"/>
      <c r="J148" s="27"/>
      <c r="K148" s="27"/>
      <c r="L148" s="27"/>
      <c r="M148" s="38"/>
      <c r="N148" s="38"/>
      <c r="O148" s="37"/>
      <c r="P148" s="38"/>
      <c r="Q148" s="27"/>
      <c r="R148" s="37"/>
      <c r="S148" s="38"/>
      <c r="T148" s="27"/>
      <c r="U148" s="27"/>
      <c r="V148" s="27"/>
      <c r="W148" s="38"/>
      <c r="X148" s="38"/>
      <c r="Y148" s="37"/>
      <c r="Z148" s="38"/>
      <c r="AA148" s="27"/>
      <c r="AB148" s="27"/>
      <c r="AC148" s="27"/>
      <c r="AD148" s="38"/>
      <c r="AE148" s="38"/>
      <c r="AF148" s="27"/>
      <c r="AG148" s="27"/>
      <c r="AH148" s="38"/>
      <c r="AI148" s="38"/>
      <c r="AJ148" s="37"/>
      <c r="AK148" s="38"/>
      <c r="AL148" s="27"/>
      <c r="AM148" s="37"/>
      <c r="AN148" s="38"/>
      <c r="AO148" s="27"/>
      <c r="AP148" s="37"/>
      <c r="AQ148" s="38"/>
      <c r="AR148" s="27"/>
      <c r="AS148" s="37"/>
      <c r="AT148" s="38"/>
      <c r="AU148" s="27"/>
      <c r="AV148" s="37"/>
      <c r="AW148" s="38"/>
      <c r="AX148" s="27"/>
      <c r="AY148" s="37"/>
      <c r="AZ148" s="38"/>
      <c r="BA148" s="27"/>
      <c r="BB148" s="37"/>
      <c r="BC148" s="38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</row>
    <row r="149" spans="1:75" ht="15.75" customHeight="1" x14ac:dyDescent="0.2">
      <c r="A149" s="37"/>
      <c r="B149" s="37"/>
      <c r="C149" s="37"/>
      <c r="D149" s="37"/>
      <c r="E149" s="37"/>
      <c r="F149" s="38"/>
      <c r="G149" s="27"/>
      <c r="H149" s="37"/>
      <c r="I149" s="38"/>
      <c r="J149" s="27"/>
      <c r="K149" s="27"/>
      <c r="L149" s="27"/>
      <c r="M149" s="38"/>
      <c r="N149" s="38"/>
      <c r="O149" s="37"/>
      <c r="P149" s="38"/>
      <c r="Q149" s="27"/>
      <c r="R149" s="37"/>
      <c r="S149" s="38"/>
      <c r="T149" s="27"/>
      <c r="U149" s="27"/>
      <c r="V149" s="27"/>
      <c r="W149" s="38"/>
      <c r="X149" s="38"/>
      <c r="Y149" s="37"/>
      <c r="Z149" s="38"/>
      <c r="AA149" s="27"/>
      <c r="AB149" s="27"/>
      <c r="AC149" s="27"/>
      <c r="AD149" s="38"/>
      <c r="AE149" s="38"/>
      <c r="AF149" s="27"/>
      <c r="AG149" s="27"/>
      <c r="AH149" s="38"/>
      <c r="AI149" s="38"/>
      <c r="AJ149" s="37"/>
      <c r="AK149" s="38"/>
      <c r="AL149" s="27"/>
      <c r="AM149" s="37"/>
      <c r="AN149" s="38"/>
      <c r="AO149" s="27"/>
      <c r="AP149" s="37"/>
      <c r="AQ149" s="38"/>
      <c r="AR149" s="27"/>
      <c r="AS149" s="37"/>
      <c r="AT149" s="38"/>
      <c r="AU149" s="27"/>
      <c r="AV149" s="37"/>
      <c r="AW149" s="38"/>
      <c r="AX149" s="27"/>
      <c r="AY149" s="37"/>
      <c r="AZ149" s="38"/>
      <c r="BA149" s="27"/>
      <c r="BB149" s="37"/>
      <c r="BC149" s="38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</row>
    <row r="150" spans="1:75" ht="15.75" customHeight="1" x14ac:dyDescent="0.2">
      <c r="A150" s="37"/>
      <c r="B150" s="37"/>
      <c r="C150" s="37"/>
      <c r="D150" s="37"/>
      <c r="E150" s="37"/>
      <c r="F150" s="38"/>
      <c r="G150" s="27"/>
      <c r="H150" s="37"/>
      <c r="I150" s="38"/>
      <c r="J150" s="27"/>
      <c r="K150" s="27"/>
      <c r="L150" s="27"/>
      <c r="M150" s="38"/>
      <c r="N150" s="38"/>
      <c r="O150" s="37"/>
      <c r="P150" s="38"/>
      <c r="Q150" s="27"/>
      <c r="R150" s="37"/>
      <c r="S150" s="38"/>
      <c r="T150" s="27"/>
      <c r="U150" s="27"/>
      <c r="V150" s="27"/>
      <c r="W150" s="38"/>
      <c r="X150" s="38"/>
      <c r="Y150" s="37"/>
      <c r="Z150" s="38"/>
      <c r="AA150" s="27"/>
      <c r="AB150" s="27"/>
      <c r="AC150" s="27"/>
      <c r="AD150" s="38"/>
      <c r="AE150" s="38"/>
      <c r="AF150" s="27"/>
      <c r="AG150" s="27"/>
      <c r="AH150" s="38"/>
      <c r="AI150" s="38"/>
      <c r="AJ150" s="37"/>
      <c r="AK150" s="38"/>
      <c r="AL150" s="27"/>
      <c r="AM150" s="37"/>
      <c r="AN150" s="38"/>
      <c r="AO150" s="27"/>
      <c r="AP150" s="37"/>
      <c r="AQ150" s="38"/>
      <c r="AR150" s="27"/>
      <c r="AS150" s="37"/>
      <c r="AT150" s="38"/>
      <c r="AU150" s="27"/>
      <c r="AV150" s="37"/>
      <c r="AW150" s="38"/>
      <c r="AX150" s="27"/>
      <c r="AY150" s="37"/>
      <c r="AZ150" s="38"/>
      <c r="BA150" s="27"/>
      <c r="BB150" s="37"/>
      <c r="BC150" s="38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</row>
    <row r="151" spans="1:75" ht="15.75" customHeight="1" x14ac:dyDescent="0.2">
      <c r="A151" s="37"/>
      <c r="B151" s="37"/>
      <c r="C151" s="37"/>
      <c r="D151" s="37"/>
      <c r="E151" s="37"/>
      <c r="F151" s="38"/>
      <c r="G151" s="27"/>
      <c r="H151" s="37"/>
      <c r="I151" s="38"/>
      <c r="J151" s="27"/>
      <c r="K151" s="27"/>
      <c r="L151" s="27"/>
      <c r="M151" s="38"/>
      <c r="N151" s="38"/>
      <c r="O151" s="37"/>
      <c r="P151" s="38"/>
      <c r="Q151" s="27"/>
      <c r="R151" s="37"/>
      <c r="S151" s="38"/>
      <c r="T151" s="27"/>
      <c r="U151" s="27"/>
      <c r="V151" s="27"/>
      <c r="W151" s="38"/>
      <c r="X151" s="38"/>
      <c r="Y151" s="37"/>
      <c r="Z151" s="38"/>
      <c r="AA151" s="27"/>
      <c r="AB151" s="27"/>
      <c r="AC151" s="27"/>
      <c r="AD151" s="38"/>
      <c r="AE151" s="38"/>
      <c r="AF151" s="27"/>
      <c r="AG151" s="27"/>
      <c r="AH151" s="38"/>
      <c r="AI151" s="38"/>
      <c r="AJ151" s="37"/>
      <c r="AK151" s="38"/>
      <c r="AL151" s="27"/>
      <c r="AM151" s="37"/>
      <c r="AN151" s="38"/>
      <c r="AO151" s="27"/>
      <c r="AP151" s="37"/>
      <c r="AQ151" s="38"/>
      <c r="AR151" s="27"/>
      <c r="AS151" s="37"/>
      <c r="AT151" s="38"/>
      <c r="AU151" s="27"/>
      <c r="AV151" s="37"/>
      <c r="AW151" s="38"/>
      <c r="AX151" s="27"/>
      <c r="AY151" s="37"/>
      <c r="AZ151" s="38"/>
      <c r="BA151" s="27"/>
      <c r="BB151" s="37"/>
      <c r="BC151" s="38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</row>
    <row r="152" spans="1:75" ht="15.75" customHeight="1" x14ac:dyDescent="0.2">
      <c r="A152" s="37"/>
      <c r="B152" s="37"/>
      <c r="C152" s="37"/>
      <c r="D152" s="37"/>
      <c r="E152" s="37"/>
      <c r="F152" s="38"/>
      <c r="G152" s="27"/>
      <c r="H152" s="37"/>
      <c r="I152" s="38"/>
      <c r="J152" s="27"/>
      <c r="K152" s="27"/>
      <c r="L152" s="27"/>
      <c r="M152" s="38"/>
      <c r="N152" s="38"/>
      <c r="O152" s="37"/>
      <c r="P152" s="38"/>
      <c r="Q152" s="27"/>
      <c r="R152" s="37"/>
      <c r="S152" s="38"/>
      <c r="T152" s="27"/>
      <c r="U152" s="27"/>
      <c r="V152" s="27"/>
      <c r="W152" s="38"/>
      <c r="X152" s="38"/>
      <c r="Y152" s="37"/>
      <c r="Z152" s="38"/>
      <c r="AA152" s="27"/>
      <c r="AB152" s="27"/>
      <c r="AC152" s="27"/>
      <c r="AD152" s="38"/>
      <c r="AE152" s="38"/>
      <c r="AF152" s="27"/>
      <c r="AG152" s="27"/>
      <c r="AH152" s="38"/>
      <c r="AI152" s="38"/>
      <c r="AJ152" s="37"/>
      <c r="AK152" s="38"/>
      <c r="AL152" s="27"/>
      <c r="AM152" s="37"/>
      <c r="AN152" s="38"/>
      <c r="AO152" s="27"/>
      <c r="AP152" s="37"/>
      <c r="AQ152" s="38"/>
      <c r="AR152" s="27"/>
      <c r="AS152" s="37"/>
      <c r="AT152" s="38"/>
      <c r="AU152" s="27"/>
      <c r="AV152" s="37"/>
      <c r="AW152" s="38"/>
      <c r="AX152" s="27"/>
      <c r="AY152" s="37"/>
      <c r="AZ152" s="38"/>
      <c r="BA152" s="27"/>
      <c r="BB152" s="37"/>
      <c r="BC152" s="38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</row>
    <row r="153" spans="1:75" ht="15.75" customHeight="1" x14ac:dyDescent="0.2">
      <c r="A153" s="37"/>
      <c r="B153" s="37"/>
      <c r="C153" s="37"/>
      <c r="D153" s="37"/>
      <c r="E153" s="37"/>
      <c r="F153" s="38"/>
      <c r="G153" s="27"/>
      <c r="H153" s="37"/>
      <c r="I153" s="38"/>
      <c r="J153" s="27"/>
      <c r="K153" s="27"/>
      <c r="L153" s="27"/>
      <c r="M153" s="38"/>
      <c r="N153" s="38"/>
      <c r="O153" s="37"/>
      <c r="P153" s="38"/>
      <c r="Q153" s="27"/>
      <c r="R153" s="37"/>
      <c r="S153" s="38"/>
      <c r="T153" s="27"/>
      <c r="U153" s="27"/>
      <c r="V153" s="27"/>
      <c r="W153" s="38"/>
      <c r="X153" s="38"/>
      <c r="Y153" s="37"/>
      <c r="Z153" s="38"/>
      <c r="AA153" s="27"/>
      <c r="AB153" s="27"/>
      <c r="AC153" s="27"/>
      <c r="AD153" s="38"/>
      <c r="AE153" s="38"/>
      <c r="AF153" s="27"/>
      <c r="AG153" s="27"/>
      <c r="AH153" s="38"/>
      <c r="AI153" s="38"/>
      <c r="AJ153" s="37"/>
      <c r="AK153" s="38"/>
      <c r="AL153" s="27"/>
      <c r="AM153" s="37"/>
      <c r="AN153" s="38"/>
      <c r="AO153" s="27"/>
      <c r="AP153" s="37"/>
      <c r="AQ153" s="38"/>
      <c r="AR153" s="27"/>
      <c r="AS153" s="37"/>
      <c r="AT153" s="38"/>
      <c r="AU153" s="27"/>
      <c r="AV153" s="37"/>
      <c r="AW153" s="38"/>
      <c r="AX153" s="27"/>
      <c r="AY153" s="37"/>
      <c r="AZ153" s="38"/>
      <c r="BA153" s="27"/>
      <c r="BB153" s="37"/>
      <c r="BC153" s="38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</row>
    <row r="154" spans="1:75" ht="15.75" customHeight="1" x14ac:dyDescent="0.2">
      <c r="A154" s="37"/>
      <c r="B154" s="37"/>
      <c r="C154" s="37"/>
      <c r="D154" s="37"/>
      <c r="E154" s="37"/>
      <c r="F154" s="38"/>
      <c r="G154" s="27"/>
      <c r="H154" s="37"/>
      <c r="I154" s="38"/>
      <c r="J154" s="27"/>
      <c r="K154" s="27"/>
      <c r="L154" s="27"/>
      <c r="M154" s="38"/>
      <c r="N154" s="38"/>
      <c r="O154" s="37"/>
      <c r="P154" s="38"/>
      <c r="Q154" s="27"/>
      <c r="R154" s="37"/>
      <c r="S154" s="38"/>
      <c r="T154" s="27"/>
      <c r="U154" s="27"/>
      <c r="V154" s="27"/>
      <c r="W154" s="38"/>
      <c r="X154" s="38"/>
      <c r="Y154" s="37"/>
      <c r="Z154" s="38"/>
      <c r="AA154" s="27"/>
      <c r="AB154" s="27"/>
      <c r="AC154" s="27"/>
      <c r="AD154" s="38"/>
      <c r="AE154" s="38"/>
      <c r="AF154" s="27"/>
      <c r="AG154" s="27"/>
      <c r="AH154" s="38"/>
      <c r="AI154" s="38"/>
      <c r="AJ154" s="37"/>
      <c r="AK154" s="38"/>
      <c r="AL154" s="27"/>
      <c r="AM154" s="37"/>
      <c r="AN154" s="38"/>
      <c r="AO154" s="27"/>
      <c r="AP154" s="37"/>
      <c r="AQ154" s="38"/>
      <c r="AR154" s="27"/>
      <c r="AS154" s="37"/>
      <c r="AT154" s="38"/>
      <c r="AU154" s="27"/>
      <c r="AV154" s="37"/>
      <c r="AW154" s="38"/>
      <c r="AX154" s="27"/>
      <c r="AY154" s="37"/>
      <c r="AZ154" s="38"/>
      <c r="BA154" s="27"/>
      <c r="BB154" s="37"/>
      <c r="BC154" s="38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</row>
    <row r="155" spans="1:75" ht="15.75" customHeight="1" x14ac:dyDescent="0.2">
      <c r="A155" s="37"/>
      <c r="B155" s="37"/>
      <c r="C155" s="37"/>
      <c r="D155" s="37"/>
      <c r="E155" s="37"/>
      <c r="F155" s="38"/>
      <c r="G155" s="27"/>
      <c r="H155" s="37"/>
      <c r="I155" s="38"/>
      <c r="J155" s="27"/>
      <c r="K155" s="27"/>
      <c r="L155" s="27"/>
      <c r="M155" s="38"/>
      <c r="N155" s="38"/>
      <c r="O155" s="37"/>
      <c r="P155" s="38"/>
      <c r="Q155" s="27"/>
      <c r="R155" s="37"/>
      <c r="S155" s="38"/>
      <c r="T155" s="27"/>
      <c r="U155" s="27"/>
      <c r="V155" s="27"/>
      <c r="W155" s="38"/>
      <c r="X155" s="38"/>
      <c r="Y155" s="37"/>
      <c r="Z155" s="38"/>
      <c r="AA155" s="27"/>
      <c r="AB155" s="27"/>
      <c r="AC155" s="27"/>
      <c r="AD155" s="38"/>
      <c r="AE155" s="38"/>
      <c r="AF155" s="27"/>
      <c r="AG155" s="27"/>
      <c r="AH155" s="38"/>
      <c r="AI155" s="38"/>
      <c r="AJ155" s="37"/>
      <c r="AK155" s="38"/>
      <c r="AL155" s="27"/>
      <c r="AM155" s="37"/>
      <c r="AN155" s="38"/>
      <c r="AO155" s="27"/>
      <c r="AP155" s="37"/>
      <c r="AQ155" s="38"/>
      <c r="AR155" s="27"/>
      <c r="AS155" s="37"/>
      <c r="AT155" s="38"/>
      <c r="AU155" s="27"/>
      <c r="AV155" s="37"/>
      <c r="AW155" s="38"/>
      <c r="AX155" s="27"/>
      <c r="AY155" s="37"/>
      <c r="AZ155" s="38"/>
      <c r="BA155" s="27"/>
      <c r="BB155" s="37"/>
      <c r="BC155" s="38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</row>
    <row r="156" spans="1:75" ht="15.75" customHeight="1" x14ac:dyDescent="0.2">
      <c r="A156" s="37"/>
      <c r="B156" s="37"/>
      <c r="C156" s="37"/>
      <c r="D156" s="37"/>
      <c r="E156" s="37"/>
      <c r="F156" s="38"/>
      <c r="G156" s="27"/>
      <c r="H156" s="37"/>
      <c r="I156" s="38"/>
      <c r="J156" s="27"/>
      <c r="K156" s="27"/>
      <c r="L156" s="27"/>
      <c r="M156" s="38"/>
      <c r="N156" s="38"/>
      <c r="O156" s="37"/>
      <c r="P156" s="38"/>
      <c r="Q156" s="27"/>
      <c r="R156" s="37"/>
      <c r="S156" s="38"/>
      <c r="T156" s="27"/>
      <c r="U156" s="27"/>
      <c r="V156" s="27"/>
      <c r="W156" s="38"/>
      <c r="X156" s="38"/>
      <c r="Y156" s="37"/>
      <c r="Z156" s="38"/>
      <c r="AA156" s="27"/>
      <c r="AB156" s="27"/>
      <c r="AC156" s="27"/>
      <c r="AD156" s="38"/>
      <c r="AE156" s="38"/>
      <c r="AF156" s="27"/>
      <c r="AG156" s="27"/>
      <c r="AH156" s="38"/>
      <c r="AI156" s="38"/>
      <c r="AJ156" s="37"/>
      <c r="AK156" s="38"/>
      <c r="AL156" s="27"/>
      <c r="AM156" s="37"/>
      <c r="AN156" s="38"/>
      <c r="AO156" s="27"/>
      <c r="AP156" s="37"/>
      <c r="AQ156" s="38"/>
      <c r="AR156" s="27"/>
      <c r="AS156" s="37"/>
      <c r="AT156" s="38"/>
      <c r="AU156" s="27"/>
      <c r="AV156" s="37"/>
      <c r="AW156" s="38"/>
      <c r="AX156" s="27"/>
      <c r="AY156" s="37"/>
      <c r="AZ156" s="38"/>
      <c r="BA156" s="27"/>
      <c r="BB156" s="37"/>
      <c r="BC156" s="38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</row>
    <row r="157" spans="1:75" ht="15.75" customHeight="1" x14ac:dyDescent="0.2">
      <c r="A157" s="37"/>
      <c r="B157" s="37"/>
      <c r="C157" s="37"/>
      <c r="D157" s="37"/>
      <c r="E157" s="37"/>
      <c r="F157" s="38"/>
      <c r="G157" s="27"/>
      <c r="H157" s="37"/>
      <c r="I157" s="38"/>
      <c r="J157" s="27"/>
      <c r="K157" s="27"/>
      <c r="L157" s="27"/>
      <c r="M157" s="38"/>
      <c r="N157" s="38"/>
      <c r="O157" s="37"/>
      <c r="P157" s="38"/>
      <c r="Q157" s="27"/>
      <c r="R157" s="37"/>
      <c r="S157" s="38"/>
      <c r="T157" s="27"/>
      <c r="U157" s="27"/>
      <c r="V157" s="27"/>
      <c r="W157" s="38"/>
      <c r="X157" s="38"/>
      <c r="Y157" s="37"/>
      <c r="Z157" s="38"/>
      <c r="AA157" s="27"/>
      <c r="AB157" s="27"/>
      <c r="AC157" s="27"/>
      <c r="AD157" s="38"/>
      <c r="AE157" s="38"/>
      <c r="AF157" s="27"/>
      <c r="AG157" s="27"/>
      <c r="AH157" s="38"/>
      <c r="AI157" s="38"/>
      <c r="AJ157" s="37"/>
      <c r="AK157" s="38"/>
      <c r="AL157" s="27"/>
      <c r="AM157" s="37"/>
      <c r="AN157" s="38"/>
      <c r="AO157" s="27"/>
      <c r="AP157" s="37"/>
      <c r="AQ157" s="38"/>
      <c r="AR157" s="27"/>
      <c r="AS157" s="37"/>
      <c r="AT157" s="38"/>
      <c r="AU157" s="27"/>
      <c r="AV157" s="37"/>
      <c r="AW157" s="38"/>
      <c r="AX157" s="27"/>
      <c r="AY157" s="37"/>
      <c r="AZ157" s="38"/>
      <c r="BA157" s="27"/>
      <c r="BB157" s="37"/>
      <c r="BC157" s="38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</row>
    <row r="158" spans="1:75" ht="15.75" customHeight="1" x14ac:dyDescent="0.2">
      <c r="A158" s="37"/>
      <c r="B158" s="37"/>
      <c r="C158" s="37"/>
      <c r="D158" s="37"/>
      <c r="E158" s="37"/>
      <c r="F158" s="38"/>
      <c r="G158" s="27"/>
      <c r="H158" s="37"/>
      <c r="I158" s="38"/>
      <c r="J158" s="27"/>
      <c r="K158" s="27"/>
      <c r="L158" s="27"/>
      <c r="M158" s="38"/>
      <c r="N158" s="38"/>
      <c r="O158" s="37"/>
      <c r="P158" s="38"/>
      <c r="Q158" s="27"/>
      <c r="R158" s="37"/>
      <c r="S158" s="38"/>
      <c r="T158" s="27"/>
      <c r="U158" s="27"/>
      <c r="V158" s="27"/>
      <c r="W158" s="38"/>
      <c r="X158" s="38"/>
      <c r="Y158" s="37"/>
      <c r="Z158" s="38"/>
      <c r="AA158" s="27"/>
      <c r="AB158" s="27"/>
      <c r="AC158" s="27"/>
      <c r="AD158" s="38"/>
      <c r="AE158" s="38"/>
      <c r="AF158" s="27"/>
      <c r="AG158" s="27"/>
      <c r="AH158" s="38"/>
      <c r="AI158" s="38"/>
      <c r="AJ158" s="37"/>
      <c r="AK158" s="38"/>
      <c r="AL158" s="27"/>
      <c r="AM158" s="37"/>
      <c r="AN158" s="38"/>
      <c r="AO158" s="27"/>
      <c r="AP158" s="37"/>
      <c r="AQ158" s="38"/>
      <c r="AR158" s="27"/>
      <c r="AS158" s="37"/>
      <c r="AT158" s="38"/>
      <c r="AU158" s="27"/>
      <c r="AV158" s="37"/>
      <c r="AW158" s="38"/>
      <c r="AX158" s="27"/>
      <c r="AY158" s="37"/>
      <c r="AZ158" s="38"/>
      <c r="BA158" s="27"/>
      <c r="BB158" s="37"/>
      <c r="BC158" s="38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</row>
    <row r="159" spans="1:75" ht="15.75" customHeight="1" x14ac:dyDescent="0.2">
      <c r="A159" s="37"/>
      <c r="B159" s="37"/>
      <c r="C159" s="37"/>
      <c r="D159" s="37"/>
      <c r="E159" s="37"/>
      <c r="F159" s="38"/>
      <c r="G159" s="27"/>
      <c r="H159" s="37"/>
      <c r="I159" s="38"/>
      <c r="J159" s="27"/>
      <c r="K159" s="27"/>
      <c r="L159" s="27"/>
      <c r="M159" s="38"/>
      <c r="N159" s="38"/>
      <c r="O159" s="37"/>
      <c r="P159" s="38"/>
      <c r="Q159" s="27"/>
      <c r="R159" s="37"/>
      <c r="S159" s="38"/>
      <c r="T159" s="27"/>
      <c r="U159" s="27"/>
      <c r="V159" s="27"/>
      <c r="W159" s="38"/>
      <c r="X159" s="38"/>
      <c r="Y159" s="37"/>
      <c r="Z159" s="38"/>
      <c r="AA159" s="27"/>
      <c r="AB159" s="27"/>
      <c r="AC159" s="27"/>
      <c r="AD159" s="38"/>
      <c r="AE159" s="38"/>
      <c r="AF159" s="27"/>
      <c r="AG159" s="27"/>
      <c r="AH159" s="38"/>
      <c r="AI159" s="38"/>
      <c r="AJ159" s="37"/>
      <c r="AK159" s="38"/>
      <c r="AL159" s="27"/>
      <c r="AM159" s="37"/>
      <c r="AN159" s="38"/>
      <c r="AO159" s="27"/>
      <c r="AP159" s="37"/>
      <c r="AQ159" s="38"/>
      <c r="AR159" s="27"/>
      <c r="AS159" s="37"/>
      <c r="AT159" s="38"/>
      <c r="AU159" s="27"/>
      <c r="AV159" s="37"/>
      <c r="AW159" s="38"/>
      <c r="AX159" s="27"/>
      <c r="AY159" s="37"/>
      <c r="AZ159" s="38"/>
      <c r="BA159" s="27"/>
      <c r="BB159" s="37"/>
      <c r="BC159" s="38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</row>
    <row r="160" spans="1:75" ht="15.75" customHeight="1" x14ac:dyDescent="0.2">
      <c r="A160" s="37"/>
      <c r="B160" s="37"/>
      <c r="C160" s="37"/>
      <c r="D160" s="37"/>
      <c r="E160" s="37"/>
      <c r="F160" s="38"/>
      <c r="G160" s="27"/>
      <c r="H160" s="37"/>
      <c r="I160" s="38"/>
      <c r="J160" s="27"/>
      <c r="K160" s="27"/>
      <c r="L160" s="27"/>
      <c r="M160" s="38"/>
      <c r="N160" s="38"/>
      <c r="O160" s="37"/>
      <c r="P160" s="38"/>
      <c r="Q160" s="27"/>
      <c r="R160" s="37"/>
      <c r="S160" s="38"/>
      <c r="T160" s="27"/>
      <c r="U160" s="27"/>
      <c r="V160" s="27"/>
      <c r="W160" s="38"/>
      <c r="X160" s="38"/>
      <c r="Y160" s="37"/>
      <c r="Z160" s="38"/>
      <c r="AA160" s="27"/>
      <c r="AB160" s="27"/>
      <c r="AC160" s="27"/>
      <c r="AD160" s="38"/>
      <c r="AE160" s="38"/>
      <c r="AF160" s="27"/>
      <c r="AG160" s="27"/>
      <c r="AH160" s="38"/>
      <c r="AI160" s="38"/>
      <c r="AJ160" s="37"/>
      <c r="AK160" s="38"/>
      <c r="AL160" s="27"/>
      <c r="AM160" s="37"/>
      <c r="AN160" s="38"/>
      <c r="AO160" s="27"/>
      <c r="AP160" s="37"/>
      <c r="AQ160" s="38"/>
      <c r="AR160" s="27"/>
      <c r="AS160" s="37"/>
      <c r="AT160" s="38"/>
      <c r="AU160" s="27"/>
      <c r="AV160" s="37"/>
      <c r="AW160" s="38"/>
      <c r="AX160" s="27"/>
      <c r="AY160" s="37"/>
      <c r="AZ160" s="38"/>
      <c r="BA160" s="27"/>
      <c r="BB160" s="37"/>
      <c r="BC160" s="38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</row>
    <row r="161" spans="1:75" ht="15.75" customHeight="1" x14ac:dyDescent="0.2">
      <c r="A161" s="37"/>
      <c r="B161" s="37"/>
      <c r="C161" s="37"/>
      <c r="D161" s="37"/>
      <c r="E161" s="37"/>
      <c r="F161" s="38"/>
      <c r="G161" s="27"/>
      <c r="H161" s="37"/>
      <c r="I161" s="38"/>
      <c r="J161" s="27"/>
      <c r="K161" s="27"/>
      <c r="L161" s="27"/>
      <c r="M161" s="38"/>
      <c r="N161" s="38"/>
      <c r="O161" s="37"/>
      <c r="P161" s="38"/>
      <c r="Q161" s="27"/>
      <c r="R161" s="37"/>
      <c r="S161" s="38"/>
      <c r="T161" s="27"/>
      <c r="U161" s="27"/>
      <c r="V161" s="27"/>
      <c r="W161" s="38"/>
      <c r="X161" s="38"/>
      <c r="Y161" s="37"/>
      <c r="Z161" s="38"/>
      <c r="AA161" s="27"/>
      <c r="AB161" s="27"/>
      <c r="AC161" s="27"/>
      <c r="AD161" s="38"/>
      <c r="AE161" s="38"/>
      <c r="AF161" s="27"/>
      <c r="AG161" s="27"/>
      <c r="AH161" s="38"/>
      <c r="AI161" s="38"/>
      <c r="AJ161" s="37"/>
      <c r="AK161" s="38"/>
      <c r="AL161" s="27"/>
      <c r="AM161" s="37"/>
      <c r="AN161" s="38"/>
      <c r="AO161" s="27"/>
      <c r="AP161" s="37"/>
      <c r="AQ161" s="38"/>
      <c r="AR161" s="27"/>
      <c r="AS161" s="37"/>
      <c r="AT161" s="38"/>
      <c r="AU161" s="27"/>
      <c r="AV161" s="37"/>
      <c r="AW161" s="38"/>
      <c r="AX161" s="27"/>
      <c r="AY161" s="37"/>
      <c r="AZ161" s="38"/>
      <c r="BA161" s="27"/>
      <c r="BB161" s="37"/>
      <c r="BC161" s="38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</row>
    <row r="162" spans="1:75" ht="15.75" customHeight="1" x14ac:dyDescent="0.2">
      <c r="A162" s="37"/>
      <c r="B162" s="37"/>
      <c r="C162" s="37"/>
      <c r="D162" s="37"/>
      <c r="E162" s="37"/>
      <c r="F162" s="38"/>
      <c r="G162" s="27"/>
      <c r="H162" s="37"/>
      <c r="I162" s="38"/>
      <c r="J162" s="27"/>
      <c r="K162" s="27"/>
      <c r="L162" s="27"/>
      <c r="M162" s="38"/>
      <c r="N162" s="38"/>
      <c r="O162" s="37"/>
      <c r="P162" s="38"/>
      <c r="Q162" s="27"/>
      <c r="R162" s="37"/>
      <c r="S162" s="38"/>
      <c r="T162" s="27"/>
      <c r="U162" s="27"/>
      <c r="V162" s="27"/>
      <c r="W162" s="38"/>
      <c r="X162" s="38"/>
      <c r="Y162" s="37"/>
      <c r="Z162" s="38"/>
      <c r="AA162" s="27"/>
      <c r="AB162" s="27"/>
      <c r="AC162" s="27"/>
      <c r="AD162" s="38"/>
      <c r="AE162" s="38"/>
      <c r="AF162" s="27"/>
      <c r="AG162" s="27"/>
      <c r="AH162" s="38"/>
      <c r="AI162" s="38"/>
      <c r="AJ162" s="37"/>
      <c r="AK162" s="38"/>
      <c r="AL162" s="27"/>
      <c r="AM162" s="37"/>
      <c r="AN162" s="38"/>
      <c r="AO162" s="27"/>
      <c r="AP162" s="37"/>
      <c r="AQ162" s="38"/>
      <c r="AR162" s="27"/>
      <c r="AS162" s="37"/>
      <c r="AT162" s="38"/>
      <c r="AU162" s="27"/>
      <c r="AV162" s="37"/>
      <c r="AW162" s="38"/>
      <c r="AX162" s="27"/>
      <c r="AY162" s="37"/>
      <c r="AZ162" s="38"/>
      <c r="BA162" s="27"/>
      <c r="BB162" s="37"/>
      <c r="BC162" s="38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</row>
    <row r="163" spans="1:75" ht="15.75" customHeight="1" x14ac:dyDescent="0.2">
      <c r="A163" s="37"/>
      <c r="B163" s="37"/>
      <c r="C163" s="37"/>
      <c r="D163" s="37"/>
      <c r="E163" s="37"/>
      <c r="F163" s="38"/>
      <c r="G163" s="27"/>
      <c r="H163" s="37"/>
      <c r="I163" s="38"/>
      <c r="J163" s="27"/>
      <c r="K163" s="27"/>
      <c r="L163" s="27"/>
      <c r="M163" s="38"/>
      <c r="N163" s="38"/>
      <c r="O163" s="37"/>
      <c r="P163" s="38"/>
      <c r="Q163" s="27"/>
      <c r="R163" s="37"/>
      <c r="S163" s="38"/>
      <c r="T163" s="27"/>
      <c r="U163" s="27"/>
      <c r="V163" s="27"/>
      <c r="W163" s="38"/>
      <c r="X163" s="38"/>
      <c r="Y163" s="37"/>
      <c r="Z163" s="38"/>
      <c r="AA163" s="27"/>
      <c r="AB163" s="27"/>
      <c r="AC163" s="27"/>
      <c r="AD163" s="38"/>
      <c r="AE163" s="38"/>
      <c r="AF163" s="27"/>
      <c r="AG163" s="27"/>
      <c r="AH163" s="38"/>
      <c r="AI163" s="38"/>
      <c r="AJ163" s="37"/>
      <c r="AK163" s="38"/>
      <c r="AL163" s="27"/>
      <c r="AM163" s="37"/>
      <c r="AN163" s="38"/>
      <c r="AO163" s="27"/>
      <c r="AP163" s="37"/>
      <c r="AQ163" s="38"/>
      <c r="AR163" s="27"/>
      <c r="AS163" s="37"/>
      <c r="AT163" s="38"/>
      <c r="AU163" s="27"/>
      <c r="AV163" s="37"/>
      <c r="AW163" s="38"/>
      <c r="AX163" s="27"/>
      <c r="AY163" s="37"/>
      <c r="AZ163" s="38"/>
      <c r="BA163" s="27"/>
      <c r="BB163" s="37"/>
      <c r="BC163" s="38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</row>
    <row r="164" spans="1:75" ht="15.75" customHeight="1" x14ac:dyDescent="0.2">
      <c r="A164" s="37"/>
      <c r="B164" s="37"/>
      <c r="C164" s="37"/>
      <c r="D164" s="37"/>
      <c r="E164" s="37"/>
      <c r="F164" s="38"/>
      <c r="G164" s="27"/>
      <c r="H164" s="37"/>
      <c r="I164" s="38"/>
      <c r="J164" s="27"/>
      <c r="K164" s="27"/>
      <c r="L164" s="27"/>
      <c r="M164" s="38"/>
      <c r="N164" s="38"/>
      <c r="O164" s="37"/>
      <c r="P164" s="38"/>
      <c r="Q164" s="27"/>
      <c r="R164" s="37"/>
      <c r="S164" s="38"/>
      <c r="T164" s="27"/>
      <c r="U164" s="27"/>
      <c r="V164" s="27"/>
      <c r="W164" s="38"/>
      <c r="X164" s="38"/>
      <c r="Y164" s="37"/>
      <c r="Z164" s="38"/>
      <c r="AA164" s="27"/>
      <c r="AB164" s="27"/>
      <c r="AC164" s="27"/>
      <c r="AD164" s="38"/>
      <c r="AE164" s="38"/>
      <c r="AF164" s="27"/>
      <c r="AG164" s="27"/>
      <c r="AH164" s="38"/>
      <c r="AI164" s="38"/>
      <c r="AJ164" s="37"/>
      <c r="AK164" s="38"/>
      <c r="AL164" s="27"/>
      <c r="AM164" s="37"/>
      <c r="AN164" s="38"/>
      <c r="AO164" s="27"/>
      <c r="AP164" s="37"/>
      <c r="AQ164" s="38"/>
      <c r="AR164" s="27"/>
      <c r="AS164" s="37"/>
      <c r="AT164" s="38"/>
      <c r="AU164" s="27"/>
      <c r="AV164" s="37"/>
      <c r="AW164" s="38"/>
      <c r="AX164" s="27"/>
      <c r="AY164" s="37"/>
      <c r="AZ164" s="38"/>
      <c r="BA164" s="27"/>
      <c r="BB164" s="37"/>
      <c r="BC164" s="38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</row>
    <row r="165" spans="1:75" ht="15.75" customHeight="1" x14ac:dyDescent="0.2">
      <c r="A165" s="37"/>
      <c r="B165" s="37"/>
      <c r="C165" s="37"/>
      <c r="D165" s="37"/>
      <c r="E165" s="37"/>
      <c r="F165" s="38"/>
      <c r="G165" s="27"/>
      <c r="H165" s="37"/>
      <c r="I165" s="38"/>
      <c r="J165" s="27"/>
      <c r="K165" s="27"/>
      <c r="L165" s="27"/>
      <c r="M165" s="38"/>
      <c r="N165" s="38"/>
      <c r="O165" s="37"/>
      <c r="P165" s="38"/>
      <c r="Q165" s="27"/>
      <c r="R165" s="37"/>
      <c r="S165" s="38"/>
      <c r="T165" s="27"/>
      <c r="U165" s="27"/>
      <c r="V165" s="27"/>
      <c r="W165" s="38"/>
      <c r="X165" s="38"/>
      <c r="Y165" s="37"/>
      <c r="Z165" s="38"/>
      <c r="AA165" s="27"/>
      <c r="AB165" s="27"/>
      <c r="AC165" s="27"/>
      <c r="AD165" s="38"/>
      <c r="AE165" s="38"/>
      <c r="AF165" s="27"/>
      <c r="AG165" s="27"/>
      <c r="AH165" s="38"/>
      <c r="AI165" s="38"/>
      <c r="AJ165" s="37"/>
      <c r="AK165" s="38"/>
      <c r="AL165" s="27"/>
      <c r="AM165" s="37"/>
      <c r="AN165" s="38"/>
      <c r="AO165" s="27"/>
      <c r="AP165" s="37"/>
      <c r="AQ165" s="38"/>
      <c r="AR165" s="27"/>
      <c r="AS165" s="37"/>
      <c r="AT165" s="38"/>
      <c r="AU165" s="27"/>
      <c r="AV165" s="37"/>
      <c r="AW165" s="38"/>
      <c r="AX165" s="27"/>
      <c r="AY165" s="37"/>
      <c r="AZ165" s="38"/>
      <c r="BA165" s="27"/>
      <c r="BB165" s="37"/>
      <c r="BC165" s="38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</row>
    <row r="166" spans="1:75" ht="15.75" customHeight="1" x14ac:dyDescent="0.2">
      <c r="A166" s="37"/>
      <c r="B166" s="37"/>
      <c r="C166" s="37"/>
      <c r="D166" s="37"/>
      <c r="E166" s="37"/>
      <c r="F166" s="38"/>
      <c r="G166" s="27"/>
      <c r="H166" s="37"/>
      <c r="I166" s="38"/>
      <c r="J166" s="27"/>
      <c r="K166" s="27"/>
      <c r="L166" s="27"/>
      <c r="M166" s="38"/>
      <c r="N166" s="38"/>
      <c r="O166" s="37"/>
      <c r="P166" s="38"/>
      <c r="Q166" s="27"/>
      <c r="R166" s="37"/>
      <c r="S166" s="38"/>
      <c r="T166" s="27"/>
      <c r="U166" s="27"/>
      <c r="V166" s="27"/>
      <c r="W166" s="38"/>
      <c r="X166" s="38"/>
      <c r="Y166" s="37"/>
      <c r="Z166" s="38"/>
      <c r="AA166" s="27"/>
      <c r="AB166" s="27"/>
      <c r="AC166" s="27"/>
      <c r="AD166" s="38"/>
      <c r="AE166" s="38"/>
      <c r="AF166" s="27"/>
      <c r="AG166" s="27"/>
      <c r="AH166" s="38"/>
      <c r="AI166" s="38"/>
      <c r="AJ166" s="37"/>
      <c r="AK166" s="38"/>
      <c r="AL166" s="27"/>
      <c r="AM166" s="37"/>
      <c r="AN166" s="38"/>
      <c r="AO166" s="27"/>
      <c r="AP166" s="37"/>
      <c r="AQ166" s="38"/>
      <c r="AR166" s="27"/>
      <c r="AS166" s="37"/>
      <c r="AT166" s="38"/>
      <c r="AU166" s="27"/>
      <c r="AV166" s="37"/>
      <c r="AW166" s="38"/>
      <c r="AX166" s="27"/>
      <c r="AY166" s="37"/>
      <c r="AZ166" s="38"/>
      <c r="BA166" s="27"/>
      <c r="BB166" s="37"/>
      <c r="BC166" s="38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</row>
    <row r="167" spans="1:75" ht="15.75" customHeight="1" x14ac:dyDescent="0.2">
      <c r="A167" s="37"/>
      <c r="B167" s="37"/>
      <c r="C167" s="37"/>
      <c r="D167" s="37"/>
      <c r="E167" s="37"/>
      <c r="F167" s="38"/>
      <c r="G167" s="27"/>
      <c r="H167" s="37"/>
      <c r="I167" s="38"/>
      <c r="J167" s="27"/>
      <c r="K167" s="27"/>
      <c r="L167" s="27"/>
      <c r="M167" s="38"/>
      <c r="N167" s="38"/>
      <c r="O167" s="37"/>
      <c r="P167" s="38"/>
      <c r="Q167" s="27"/>
      <c r="R167" s="37"/>
      <c r="S167" s="38"/>
      <c r="T167" s="27"/>
      <c r="U167" s="27"/>
      <c r="V167" s="27"/>
      <c r="W167" s="38"/>
      <c r="X167" s="38"/>
      <c r="Y167" s="37"/>
      <c r="Z167" s="38"/>
      <c r="AA167" s="27"/>
      <c r="AB167" s="27"/>
      <c r="AC167" s="27"/>
      <c r="AD167" s="38"/>
      <c r="AE167" s="38"/>
      <c r="AF167" s="27"/>
      <c r="AG167" s="27"/>
      <c r="AH167" s="38"/>
      <c r="AI167" s="38"/>
      <c r="AJ167" s="37"/>
      <c r="AK167" s="38"/>
      <c r="AL167" s="27"/>
      <c r="AM167" s="37"/>
      <c r="AN167" s="38"/>
      <c r="AO167" s="27"/>
      <c r="AP167" s="37"/>
      <c r="AQ167" s="38"/>
      <c r="AR167" s="27"/>
      <c r="AS167" s="37"/>
      <c r="AT167" s="38"/>
      <c r="AU167" s="27"/>
      <c r="AV167" s="37"/>
      <c r="AW167" s="38"/>
      <c r="AX167" s="27"/>
      <c r="AY167" s="37"/>
      <c r="AZ167" s="38"/>
      <c r="BA167" s="27"/>
      <c r="BB167" s="37"/>
      <c r="BC167" s="38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</row>
    <row r="168" spans="1:75" ht="15.75" customHeight="1" x14ac:dyDescent="0.2">
      <c r="A168" s="37"/>
      <c r="B168" s="37"/>
      <c r="C168" s="37"/>
      <c r="D168" s="37"/>
      <c r="E168" s="37"/>
      <c r="F168" s="38"/>
      <c r="G168" s="27"/>
      <c r="H168" s="37"/>
      <c r="I168" s="38"/>
      <c r="J168" s="27"/>
      <c r="K168" s="27"/>
      <c r="L168" s="27"/>
      <c r="M168" s="38"/>
      <c r="N168" s="38"/>
      <c r="O168" s="37"/>
      <c r="P168" s="38"/>
      <c r="Q168" s="27"/>
      <c r="R168" s="37"/>
      <c r="S168" s="38"/>
      <c r="T168" s="27"/>
      <c r="U168" s="27"/>
      <c r="V168" s="27"/>
      <c r="W168" s="38"/>
      <c r="X168" s="38"/>
      <c r="Y168" s="37"/>
      <c r="Z168" s="38"/>
      <c r="AA168" s="27"/>
      <c r="AB168" s="27"/>
      <c r="AC168" s="27"/>
      <c r="AD168" s="38"/>
      <c r="AE168" s="38"/>
      <c r="AF168" s="27"/>
      <c r="AG168" s="27"/>
      <c r="AH168" s="38"/>
      <c r="AI168" s="38"/>
      <c r="AJ168" s="37"/>
      <c r="AK168" s="38"/>
      <c r="AL168" s="27"/>
      <c r="AM168" s="37"/>
      <c r="AN168" s="38"/>
      <c r="AO168" s="27"/>
      <c r="AP168" s="37"/>
      <c r="AQ168" s="38"/>
      <c r="AR168" s="27"/>
      <c r="AS168" s="37"/>
      <c r="AT168" s="38"/>
      <c r="AU168" s="27"/>
      <c r="AV168" s="37"/>
      <c r="AW168" s="38"/>
      <c r="AX168" s="27"/>
      <c r="AY168" s="37"/>
      <c r="AZ168" s="38"/>
      <c r="BA168" s="27"/>
      <c r="BB168" s="37"/>
      <c r="BC168" s="38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</row>
    <row r="169" spans="1:75" ht="15.75" customHeight="1" x14ac:dyDescent="0.2">
      <c r="A169" s="37"/>
      <c r="B169" s="37"/>
      <c r="C169" s="37"/>
      <c r="D169" s="37"/>
      <c r="E169" s="37"/>
      <c r="F169" s="38"/>
      <c r="G169" s="27"/>
      <c r="H169" s="37"/>
      <c r="I169" s="38"/>
      <c r="J169" s="27"/>
      <c r="K169" s="27"/>
      <c r="L169" s="27"/>
      <c r="M169" s="38"/>
      <c r="N169" s="38"/>
      <c r="O169" s="37"/>
      <c r="P169" s="38"/>
      <c r="Q169" s="27"/>
      <c r="R169" s="37"/>
      <c r="S169" s="38"/>
      <c r="T169" s="27"/>
      <c r="U169" s="27"/>
      <c r="V169" s="27"/>
      <c r="W169" s="38"/>
      <c r="X169" s="38"/>
      <c r="Y169" s="37"/>
      <c r="Z169" s="38"/>
      <c r="AA169" s="27"/>
      <c r="AB169" s="27"/>
      <c r="AC169" s="27"/>
      <c r="AD169" s="38"/>
      <c r="AE169" s="38"/>
      <c r="AF169" s="27"/>
      <c r="AG169" s="27"/>
      <c r="AH169" s="38"/>
      <c r="AI169" s="38"/>
      <c r="AJ169" s="37"/>
      <c r="AK169" s="38"/>
      <c r="AL169" s="27"/>
      <c r="AM169" s="37"/>
      <c r="AN169" s="38"/>
      <c r="AO169" s="27"/>
      <c r="AP169" s="37"/>
      <c r="AQ169" s="38"/>
      <c r="AR169" s="27"/>
      <c r="AS169" s="37"/>
      <c r="AT169" s="38"/>
      <c r="AU169" s="27"/>
      <c r="AV169" s="37"/>
      <c r="AW169" s="38"/>
      <c r="AX169" s="27"/>
      <c r="AY169" s="37"/>
      <c r="AZ169" s="38"/>
      <c r="BA169" s="27"/>
      <c r="BB169" s="37"/>
      <c r="BC169" s="38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</row>
    <row r="170" spans="1:75" ht="15.75" customHeight="1" x14ac:dyDescent="0.2">
      <c r="A170" s="37"/>
      <c r="B170" s="37"/>
      <c r="C170" s="37"/>
      <c r="D170" s="37"/>
      <c r="E170" s="37"/>
      <c r="F170" s="38"/>
      <c r="G170" s="27"/>
      <c r="H170" s="37"/>
      <c r="I170" s="38"/>
      <c r="J170" s="27"/>
      <c r="K170" s="27"/>
      <c r="L170" s="27"/>
      <c r="M170" s="38"/>
      <c r="N170" s="38"/>
      <c r="O170" s="37"/>
      <c r="P170" s="38"/>
      <c r="Q170" s="27"/>
      <c r="R170" s="37"/>
      <c r="S170" s="38"/>
      <c r="T170" s="27"/>
      <c r="U170" s="27"/>
      <c r="V170" s="27"/>
      <c r="W170" s="38"/>
      <c r="X170" s="38"/>
      <c r="Y170" s="37"/>
      <c r="Z170" s="38"/>
      <c r="AA170" s="27"/>
      <c r="AB170" s="27"/>
      <c r="AC170" s="27"/>
      <c r="AD170" s="38"/>
      <c r="AE170" s="38"/>
      <c r="AF170" s="27"/>
      <c r="AG170" s="27"/>
      <c r="AH170" s="38"/>
      <c r="AI170" s="38"/>
      <c r="AJ170" s="37"/>
      <c r="AK170" s="38"/>
      <c r="AL170" s="27"/>
      <c r="AM170" s="37"/>
      <c r="AN170" s="38"/>
      <c r="AO170" s="27"/>
      <c r="AP170" s="37"/>
      <c r="AQ170" s="38"/>
      <c r="AR170" s="27"/>
      <c r="AS170" s="37"/>
      <c r="AT170" s="38"/>
      <c r="AU170" s="27"/>
      <c r="AV170" s="37"/>
      <c r="AW170" s="38"/>
      <c r="AX170" s="27"/>
      <c r="AY170" s="37"/>
      <c r="AZ170" s="38"/>
      <c r="BA170" s="27"/>
      <c r="BB170" s="37"/>
      <c r="BC170" s="38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</row>
    <row r="171" spans="1:75" ht="15.75" customHeight="1" x14ac:dyDescent="0.2">
      <c r="A171" s="37"/>
      <c r="B171" s="37"/>
      <c r="C171" s="37"/>
      <c r="D171" s="37"/>
      <c r="E171" s="37"/>
      <c r="F171" s="38"/>
      <c r="G171" s="27"/>
      <c r="H171" s="37"/>
      <c r="I171" s="38"/>
      <c r="J171" s="27"/>
      <c r="K171" s="27"/>
      <c r="L171" s="27"/>
      <c r="M171" s="38"/>
      <c r="N171" s="38"/>
      <c r="O171" s="37"/>
      <c r="P171" s="38"/>
      <c r="Q171" s="27"/>
      <c r="R171" s="37"/>
      <c r="S171" s="38"/>
      <c r="T171" s="27"/>
      <c r="U171" s="27"/>
      <c r="V171" s="27"/>
      <c r="W171" s="38"/>
      <c r="X171" s="38"/>
      <c r="Y171" s="37"/>
      <c r="Z171" s="38"/>
      <c r="AA171" s="27"/>
      <c r="AB171" s="27"/>
      <c r="AC171" s="27"/>
      <c r="AD171" s="38"/>
      <c r="AE171" s="38"/>
      <c r="AF171" s="27"/>
      <c r="AG171" s="27"/>
      <c r="AH171" s="38"/>
      <c r="AI171" s="38"/>
      <c r="AJ171" s="37"/>
      <c r="AK171" s="38"/>
      <c r="AL171" s="27"/>
      <c r="AM171" s="37"/>
      <c r="AN171" s="38"/>
      <c r="AO171" s="27"/>
      <c r="AP171" s="37"/>
      <c r="AQ171" s="38"/>
      <c r="AR171" s="27"/>
      <c r="AS171" s="37"/>
      <c r="AT171" s="38"/>
      <c r="AU171" s="27"/>
      <c r="AV171" s="37"/>
      <c r="AW171" s="38"/>
      <c r="AX171" s="27"/>
      <c r="AY171" s="37"/>
      <c r="AZ171" s="38"/>
      <c r="BA171" s="27"/>
      <c r="BB171" s="37"/>
      <c r="BC171" s="38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</row>
    <row r="172" spans="1:75" ht="15.75" customHeight="1" x14ac:dyDescent="0.2">
      <c r="A172" s="37"/>
      <c r="B172" s="37"/>
      <c r="C172" s="37"/>
      <c r="D172" s="37"/>
      <c r="E172" s="37"/>
      <c r="F172" s="38"/>
      <c r="G172" s="27"/>
      <c r="H172" s="37"/>
      <c r="I172" s="38"/>
      <c r="J172" s="27"/>
      <c r="K172" s="27"/>
      <c r="L172" s="27"/>
      <c r="M172" s="38"/>
      <c r="N172" s="38"/>
      <c r="O172" s="37"/>
      <c r="P172" s="38"/>
      <c r="Q172" s="27"/>
      <c r="R172" s="37"/>
      <c r="S172" s="38"/>
      <c r="T172" s="27"/>
      <c r="U172" s="27"/>
      <c r="V172" s="27"/>
      <c r="W172" s="38"/>
      <c r="X172" s="38"/>
      <c r="Y172" s="37"/>
      <c r="Z172" s="38"/>
      <c r="AA172" s="27"/>
      <c r="AB172" s="27"/>
      <c r="AC172" s="27"/>
      <c r="AD172" s="38"/>
      <c r="AE172" s="38"/>
      <c r="AF172" s="27"/>
      <c r="AG172" s="27"/>
      <c r="AH172" s="38"/>
      <c r="AI172" s="38"/>
      <c r="AJ172" s="37"/>
      <c r="AK172" s="38"/>
      <c r="AL172" s="27"/>
      <c r="AM172" s="37"/>
      <c r="AN172" s="38"/>
      <c r="AO172" s="27"/>
      <c r="AP172" s="37"/>
      <c r="AQ172" s="38"/>
      <c r="AR172" s="27"/>
      <c r="AS172" s="37"/>
      <c r="AT172" s="38"/>
      <c r="AU172" s="27"/>
      <c r="AV172" s="37"/>
      <c r="AW172" s="38"/>
      <c r="AX172" s="27"/>
      <c r="AY172" s="37"/>
      <c r="AZ172" s="38"/>
      <c r="BA172" s="27"/>
      <c r="BB172" s="37"/>
      <c r="BC172" s="38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</row>
    <row r="173" spans="1:75" ht="15.75" customHeight="1" x14ac:dyDescent="0.2">
      <c r="A173" s="37"/>
      <c r="B173" s="37"/>
      <c r="C173" s="37"/>
      <c r="D173" s="37"/>
      <c r="E173" s="37"/>
      <c r="F173" s="38"/>
      <c r="G173" s="27"/>
      <c r="H173" s="37"/>
      <c r="I173" s="38"/>
      <c r="J173" s="27"/>
      <c r="K173" s="27"/>
      <c r="L173" s="27"/>
      <c r="M173" s="38"/>
      <c r="N173" s="38"/>
      <c r="O173" s="37"/>
      <c r="P173" s="38"/>
      <c r="Q173" s="27"/>
      <c r="R173" s="37"/>
      <c r="S173" s="38"/>
      <c r="T173" s="27"/>
      <c r="U173" s="27"/>
      <c r="V173" s="27"/>
      <c r="W173" s="38"/>
      <c r="X173" s="38"/>
      <c r="Y173" s="37"/>
      <c r="Z173" s="38"/>
      <c r="AA173" s="27"/>
      <c r="AB173" s="27"/>
      <c r="AC173" s="27"/>
      <c r="AD173" s="38"/>
      <c r="AE173" s="38"/>
      <c r="AF173" s="27"/>
      <c r="AG173" s="27"/>
      <c r="AH173" s="38"/>
      <c r="AI173" s="38"/>
      <c r="AJ173" s="37"/>
      <c r="AK173" s="38"/>
      <c r="AL173" s="27"/>
      <c r="AM173" s="37"/>
      <c r="AN173" s="38"/>
      <c r="AO173" s="27"/>
      <c r="AP173" s="37"/>
      <c r="AQ173" s="38"/>
      <c r="AR173" s="27"/>
      <c r="AS173" s="37"/>
      <c r="AT173" s="38"/>
      <c r="AU173" s="27"/>
      <c r="AV173" s="37"/>
      <c r="AW173" s="38"/>
      <c r="AX173" s="27"/>
      <c r="AY173" s="37"/>
      <c r="AZ173" s="38"/>
      <c r="BA173" s="27"/>
      <c r="BB173" s="37"/>
      <c r="BC173" s="38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</row>
    <row r="174" spans="1:75" ht="15.75" customHeight="1" x14ac:dyDescent="0.2">
      <c r="A174" s="37"/>
      <c r="B174" s="37"/>
      <c r="C174" s="37"/>
      <c r="D174" s="37"/>
      <c r="E174" s="37"/>
      <c r="F174" s="38"/>
      <c r="G174" s="27"/>
      <c r="H174" s="37"/>
      <c r="I174" s="38"/>
      <c r="J174" s="27"/>
      <c r="K174" s="27"/>
      <c r="L174" s="27"/>
      <c r="M174" s="38"/>
      <c r="N174" s="38"/>
      <c r="O174" s="37"/>
      <c r="P174" s="38"/>
      <c r="Q174" s="27"/>
      <c r="R174" s="37"/>
      <c r="S174" s="38"/>
      <c r="T174" s="27"/>
      <c r="U174" s="27"/>
      <c r="V174" s="27"/>
      <c r="W174" s="38"/>
      <c r="X174" s="38"/>
      <c r="Y174" s="37"/>
      <c r="Z174" s="38"/>
      <c r="AA174" s="27"/>
      <c r="AB174" s="27"/>
      <c r="AC174" s="27"/>
      <c r="AD174" s="38"/>
      <c r="AE174" s="38"/>
      <c r="AF174" s="27"/>
      <c r="AG174" s="27"/>
      <c r="AH174" s="38"/>
      <c r="AI174" s="38"/>
      <c r="AJ174" s="37"/>
      <c r="AK174" s="38"/>
      <c r="AL174" s="27"/>
      <c r="AM174" s="37"/>
      <c r="AN174" s="38"/>
      <c r="AO174" s="27"/>
      <c r="AP174" s="37"/>
      <c r="AQ174" s="38"/>
      <c r="AR174" s="27"/>
      <c r="AS174" s="37"/>
      <c r="AT174" s="38"/>
      <c r="AU174" s="27"/>
      <c r="AV174" s="37"/>
      <c r="AW174" s="38"/>
      <c r="AX174" s="27"/>
      <c r="AY174" s="37"/>
      <c r="AZ174" s="38"/>
      <c r="BA174" s="27"/>
      <c r="BB174" s="37"/>
      <c r="BC174" s="38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</row>
    <row r="175" spans="1:75" ht="15.75" customHeight="1" x14ac:dyDescent="0.2">
      <c r="A175" s="37"/>
      <c r="B175" s="37"/>
      <c r="C175" s="37"/>
      <c r="D175" s="37"/>
      <c r="E175" s="37"/>
      <c r="F175" s="38"/>
      <c r="G175" s="27"/>
      <c r="H175" s="37"/>
      <c r="I175" s="38"/>
      <c r="J175" s="27"/>
      <c r="K175" s="27"/>
      <c r="L175" s="27"/>
      <c r="M175" s="38"/>
      <c r="N175" s="38"/>
      <c r="O175" s="37"/>
      <c r="P175" s="38"/>
      <c r="Q175" s="27"/>
      <c r="R175" s="37"/>
      <c r="S175" s="38"/>
      <c r="T175" s="27"/>
      <c r="U175" s="27"/>
      <c r="V175" s="27"/>
      <c r="W175" s="38"/>
      <c r="X175" s="38"/>
      <c r="Y175" s="37"/>
      <c r="Z175" s="38"/>
      <c r="AA175" s="27"/>
      <c r="AB175" s="27"/>
      <c r="AC175" s="27"/>
      <c r="AD175" s="38"/>
      <c r="AE175" s="38"/>
      <c r="AF175" s="27"/>
      <c r="AG175" s="27"/>
      <c r="AH175" s="38"/>
      <c r="AI175" s="38"/>
      <c r="AJ175" s="37"/>
      <c r="AK175" s="38"/>
      <c r="AL175" s="27"/>
      <c r="AM175" s="37"/>
      <c r="AN175" s="38"/>
      <c r="AO175" s="27"/>
      <c r="AP175" s="37"/>
      <c r="AQ175" s="38"/>
      <c r="AR175" s="27"/>
      <c r="AS175" s="37"/>
      <c r="AT175" s="38"/>
      <c r="AU175" s="27"/>
      <c r="AV175" s="37"/>
      <c r="AW175" s="38"/>
      <c r="AX175" s="27"/>
      <c r="AY175" s="37"/>
      <c r="AZ175" s="38"/>
      <c r="BA175" s="27"/>
      <c r="BB175" s="37"/>
      <c r="BC175" s="38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</row>
    <row r="176" spans="1:75" ht="15.75" customHeight="1" x14ac:dyDescent="0.2">
      <c r="A176" s="37"/>
      <c r="B176" s="37"/>
      <c r="C176" s="37"/>
      <c r="D176" s="37"/>
      <c r="E176" s="37"/>
      <c r="F176" s="38"/>
      <c r="G176" s="27"/>
      <c r="H176" s="37"/>
      <c r="I176" s="38"/>
      <c r="J176" s="27"/>
      <c r="K176" s="27"/>
      <c r="L176" s="27"/>
      <c r="M176" s="38"/>
      <c r="N176" s="38"/>
      <c r="O176" s="37"/>
      <c r="P176" s="38"/>
      <c r="Q176" s="27"/>
      <c r="R176" s="37"/>
      <c r="S176" s="38"/>
      <c r="T176" s="27"/>
      <c r="U176" s="27"/>
      <c r="V176" s="27"/>
      <c r="W176" s="38"/>
      <c r="X176" s="38"/>
      <c r="Y176" s="37"/>
      <c r="Z176" s="38"/>
      <c r="AA176" s="27"/>
      <c r="AB176" s="27"/>
      <c r="AC176" s="27"/>
      <c r="AD176" s="38"/>
      <c r="AE176" s="38"/>
      <c r="AF176" s="27"/>
      <c r="AG176" s="27"/>
      <c r="AH176" s="38"/>
      <c r="AI176" s="38"/>
      <c r="AJ176" s="37"/>
      <c r="AK176" s="38"/>
      <c r="AL176" s="27"/>
      <c r="AM176" s="37"/>
      <c r="AN176" s="38"/>
      <c r="AO176" s="27"/>
      <c r="AP176" s="37"/>
      <c r="AQ176" s="38"/>
      <c r="AR176" s="27"/>
      <c r="AS176" s="37"/>
      <c r="AT176" s="38"/>
      <c r="AU176" s="27"/>
      <c r="AV176" s="37"/>
      <c r="AW176" s="38"/>
      <c r="AX176" s="27"/>
      <c r="AY176" s="37"/>
      <c r="AZ176" s="38"/>
      <c r="BA176" s="27"/>
      <c r="BB176" s="37"/>
      <c r="BC176" s="38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</row>
    <row r="177" spans="1:75" ht="15.75" customHeight="1" x14ac:dyDescent="0.2">
      <c r="A177" s="37"/>
      <c r="B177" s="37"/>
      <c r="C177" s="37"/>
      <c r="D177" s="37"/>
      <c r="E177" s="37"/>
      <c r="F177" s="38"/>
      <c r="G177" s="27"/>
      <c r="H177" s="37"/>
      <c r="I177" s="38"/>
      <c r="J177" s="27"/>
      <c r="K177" s="27"/>
      <c r="L177" s="27"/>
      <c r="M177" s="38"/>
      <c r="N177" s="38"/>
      <c r="O177" s="37"/>
      <c r="P177" s="38"/>
      <c r="Q177" s="27"/>
      <c r="R177" s="37"/>
      <c r="S177" s="38"/>
      <c r="T177" s="27"/>
      <c r="U177" s="27"/>
      <c r="V177" s="27"/>
      <c r="W177" s="38"/>
      <c r="X177" s="38"/>
      <c r="Y177" s="37"/>
      <c r="Z177" s="38"/>
      <c r="AA177" s="27"/>
      <c r="AB177" s="27"/>
      <c r="AC177" s="27"/>
      <c r="AD177" s="38"/>
      <c r="AE177" s="38"/>
      <c r="AF177" s="27"/>
      <c r="AG177" s="27"/>
      <c r="AH177" s="38"/>
      <c r="AI177" s="38"/>
      <c r="AJ177" s="37"/>
      <c r="AK177" s="38"/>
      <c r="AL177" s="27"/>
      <c r="AM177" s="37"/>
      <c r="AN177" s="38"/>
      <c r="AO177" s="27"/>
      <c r="AP177" s="37"/>
      <c r="AQ177" s="38"/>
      <c r="AR177" s="27"/>
      <c r="AS177" s="37"/>
      <c r="AT177" s="38"/>
      <c r="AU177" s="27"/>
      <c r="AV177" s="37"/>
      <c r="AW177" s="38"/>
      <c r="AX177" s="27"/>
      <c r="AY177" s="37"/>
      <c r="AZ177" s="38"/>
      <c r="BA177" s="27"/>
      <c r="BB177" s="37"/>
      <c r="BC177" s="38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</row>
    <row r="178" spans="1:75" ht="15.75" customHeight="1" x14ac:dyDescent="0.2">
      <c r="A178" s="37"/>
      <c r="B178" s="37"/>
      <c r="C178" s="37"/>
      <c r="D178" s="37"/>
      <c r="E178" s="37"/>
      <c r="F178" s="38"/>
      <c r="G178" s="27"/>
      <c r="H178" s="37"/>
      <c r="I178" s="38"/>
      <c r="J178" s="27"/>
      <c r="K178" s="27"/>
      <c r="L178" s="27"/>
      <c r="M178" s="38"/>
      <c r="N178" s="38"/>
      <c r="O178" s="37"/>
      <c r="P178" s="38"/>
      <c r="Q178" s="27"/>
      <c r="R178" s="37"/>
      <c r="S178" s="38"/>
      <c r="T178" s="27"/>
      <c r="U178" s="27"/>
      <c r="V178" s="27"/>
      <c r="W178" s="38"/>
      <c r="X178" s="38"/>
      <c r="Y178" s="37"/>
      <c r="Z178" s="38"/>
      <c r="AA178" s="27"/>
      <c r="AB178" s="27"/>
      <c r="AC178" s="27"/>
      <c r="AD178" s="38"/>
      <c r="AE178" s="38"/>
      <c r="AF178" s="27"/>
      <c r="AG178" s="27"/>
      <c r="AH178" s="38"/>
      <c r="AI178" s="38"/>
      <c r="AJ178" s="37"/>
      <c r="AK178" s="38"/>
      <c r="AL178" s="27"/>
      <c r="AM178" s="37"/>
      <c r="AN178" s="38"/>
      <c r="AO178" s="27"/>
      <c r="AP178" s="37"/>
      <c r="AQ178" s="38"/>
      <c r="AR178" s="27"/>
      <c r="AS178" s="37"/>
      <c r="AT178" s="38"/>
      <c r="AU178" s="27"/>
      <c r="AV178" s="37"/>
      <c r="AW178" s="38"/>
      <c r="AX178" s="27"/>
      <c r="AY178" s="37"/>
      <c r="AZ178" s="38"/>
      <c r="BA178" s="27"/>
      <c r="BB178" s="37"/>
      <c r="BC178" s="38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</row>
    <row r="179" spans="1:75" ht="15.75" customHeight="1" x14ac:dyDescent="0.2">
      <c r="A179" s="37"/>
      <c r="B179" s="37"/>
      <c r="C179" s="37"/>
      <c r="D179" s="37"/>
      <c r="E179" s="37"/>
      <c r="F179" s="38"/>
      <c r="G179" s="27"/>
      <c r="H179" s="37"/>
      <c r="I179" s="38"/>
      <c r="J179" s="27"/>
      <c r="K179" s="27"/>
      <c r="L179" s="27"/>
      <c r="M179" s="38"/>
      <c r="N179" s="38"/>
      <c r="O179" s="37"/>
      <c r="P179" s="38"/>
      <c r="Q179" s="27"/>
      <c r="R179" s="37"/>
      <c r="S179" s="38"/>
      <c r="T179" s="27"/>
      <c r="U179" s="27"/>
      <c r="V179" s="27"/>
      <c r="W179" s="38"/>
      <c r="X179" s="38"/>
      <c r="Y179" s="37"/>
      <c r="Z179" s="38"/>
      <c r="AA179" s="27"/>
      <c r="AB179" s="27"/>
      <c r="AC179" s="27"/>
      <c r="AD179" s="38"/>
      <c r="AE179" s="38"/>
      <c r="AF179" s="27"/>
      <c r="AG179" s="27"/>
      <c r="AH179" s="38"/>
      <c r="AI179" s="38"/>
      <c r="AJ179" s="37"/>
      <c r="AK179" s="38"/>
      <c r="AL179" s="27"/>
      <c r="AM179" s="37"/>
      <c r="AN179" s="38"/>
      <c r="AO179" s="27"/>
      <c r="AP179" s="37"/>
      <c r="AQ179" s="38"/>
      <c r="AR179" s="27"/>
      <c r="AS179" s="37"/>
      <c r="AT179" s="38"/>
      <c r="AU179" s="27"/>
      <c r="AV179" s="37"/>
      <c r="AW179" s="38"/>
      <c r="AX179" s="27"/>
      <c r="AY179" s="37"/>
      <c r="AZ179" s="38"/>
      <c r="BA179" s="27"/>
      <c r="BB179" s="37"/>
      <c r="BC179" s="38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</row>
    <row r="180" spans="1:75" ht="15.75" customHeight="1" x14ac:dyDescent="0.2">
      <c r="A180" s="37"/>
      <c r="B180" s="37"/>
      <c r="C180" s="37"/>
      <c r="D180" s="37"/>
      <c r="E180" s="37"/>
      <c r="F180" s="38"/>
      <c r="G180" s="27"/>
      <c r="H180" s="37"/>
      <c r="I180" s="38"/>
      <c r="J180" s="27"/>
      <c r="K180" s="27"/>
      <c r="L180" s="27"/>
      <c r="M180" s="38"/>
      <c r="N180" s="38"/>
      <c r="O180" s="37"/>
      <c r="P180" s="38"/>
      <c r="Q180" s="27"/>
      <c r="R180" s="37"/>
      <c r="S180" s="38"/>
      <c r="T180" s="27"/>
      <c r="U180" s="27"/>
      <c r="V180" s="27"/>
      <c r="W180" s="38"/>
      <c r="X180" s="38"/>
      <c r="Y180" s="37"/>
      <c r="Z180" s="38"/>
      <c r="AA180" s="27"/>
      <c r="AB180" s="27"/>
      <c r="AC180" s="27"/>
      <c r="AD180" s="38"/>
      <c r="AE180" s="38"/>
      <c r="AF180" s="27"/>
      <c r="AG180" s="27"/>
      <c r="AH180" s="38"/>
      <c r="AI180" s="38"/>
      <c r="AJ180" s="37"/>
      <c r="AK180" s="38"/>
      <c r="AL180" s="27"/>
      <c r="AM180" s="37"/>
      <c r="AN180" s="38"/>
      <c r="AO180" s="27"/>
      <c r="AP180" s="37"/>
      <c r="AQ180" s="38"/>
      <c r="AR180" s="27"/>
      <c r="AS180" s="37"/>
      <c r="AT180" s="38"/>
      <c r="AU180" s="27"/>
      <c r="AV180" s="37"/>
      <c r="AW180" s="38"/>
      <c r="AX180" s="27"/>
      <c r="AY180" s="37"/>
      <c r="AZ180" s="38"/>
      <c r="BA180" s="27"/>
      <c r="BB180" s="37"/>
      <c r="BC180" s="38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</row>
    <row r="181" spans="1:75" ht="15.75" customHeight="1" x14ac:dyDescent="0.2">
      <c r="A181" s="37"/>
      <c r="B181" s="37"/>
      <c r="C181" s="37"/>
      <c r="D181" s="37"/>
      <c r="E181" s="37"/>
      <c r="F181" s="38"/>
      <c r="G181" s="27"/>
      <c r="H181" s="37"/>
      <c r="I181" s="38"/>
      <c r="J181" s="27"/>
      <c r="K181" s="27"/>
      <c r="L181" s="27"/>
      <c r="M181" s="38"/>
      <c r="N181" s="38"/>
      <c r="O181" s="37"/>
      <c r="P181" s="38"/>
      <c r="Q181" s="27"/>
      <c r="R181" s="37"/>
      <c r="S181" s="38"/>
      <c r="T181" s="27"/>
      <c r="U181" s="27"/>
      <c r="V181" s="27"/>
      <c r="W181" s="38"/>
      <c r="X181" s="38"/>
      <c r="Y181" s="37"/>
      <c r="Z181" s="38"/>
      <c r="AA181" s="27"/>
      <c r="AB181" s="27"/>
      <c r="AC181" s="27"/>
      <c r="AD181" s="38"/>
      <c r="AE181" s="38"/>
      <c r="AF181" s="27"/>
      <c r="AG181" s="27"/>
      <c r="AH181" s="38"/>
      <c r="AI181" s="38"/>
      <c r="AJ181" s="37"/>
      <c r="AK181" s="38"/>
      <c r="AL181" s="27"/>
      <c r="AM181" s="37"/>
      <c r="AN181" s="38"/>
      <c r="AO181" s="27"/>
      <c r="AP181" s="37"/>
      <c r="AQ181" s="38"/>
      <c r="AR181" s="27"/>
      <c r="AS181" s="37"/>
      <c r="AT181" s="38"/>
      <c r="AU181" s="27"/>
      <c r="AV181" s="37"/>
      <c r="AW181" s="38"/>
      <c r="AX181" s="27"/>
      <c r="AY181" s="37"/>
      <c r="AZ181" s="38"/>
      <c r="BA181" s="27"/>
      <c r="BB181" s="37"/>
      <c r="BC181" s="38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</row>
    <row r="182" spans="1:75" ht="15.75" customHeight="1" x14ac:dyDescent="0.2">
      <c r="A182" s="37"/>
      <c r="B182" s="37"/>
      <c r="C182" s="37"/>
      <c r="D182" s="37"/>
      <c r="E182" s="37"/>
      <c r="F182" s="38"/>
      <c r="G182" s="27"/>
      <c r="H182" s="37"/>
      <c r="I182" s="38"/>
      <c r="J182" s="27"/>
      <c r="K182" s="27"/>
      <c r="L182" s="27"/>
      <c r="M182" s="38"/>
      <c r="N182" s="38"/>
      <c r="O182" s="37"/>
      <c r="P182" s="38"/>
      <c r="Q182" s="27"/>
      <c r="R182" s="37"/>
      <c r="S182" s="38"/>
      <c r="T182" s="27"/>
      <c r="U182" s="27"/>
      <c r="V182" s="27"/>
      <c r="W182" s="38"/>
      <c r="X182" s="38"/>
      <c r="Y182" s="37"/>
      <c r="Z182" s="38"/>
      <c r="AA182" s="27"/>
      <c r="AB182" s="27"/>
      <c r="AC182" s="27"/>
      <c r="AD182" s="38"/>
      <c r="AE182" s="38"/>
      <c r="AF182" s="27"/>
      <c r="AG182" s="27"/>
      <c r="AH182" s="38"/>
      <c r="AI182" s="38"/>
      <c r="AJ182" s="37"/>
      <c r="AK182" s="38"/>
      <c r="AL182" s="27"/>
      <c r="AM182" s="37"/>
      <c r="AN182" s="38"/>
      <c r="AO182" s="27"/>
      <c r="AP182" s="37"/>
      <c r="AQ182" s="38"/>
      <c r="AR182" s="27"/>
      <c r="AS182" s="37"/>
      <c r="AT182" s="38"/>
      <c r="AU182" s="27"/>
      <c r="AV182" s="37"/>
      <c r="AW182" s="38"/>
      <c r="AX182" s="27"/>
      <c r="AY182" s="37"/>
      <c r="AZ182" s="38"/>
      <c r="BA182" s="27"/>
      <c r="BB182" s="37"/>
      <c r="BC182" s="38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</row>
    <row r="183" spans="1:75" ht="15.75" customHeight="1" x14ac:dyDescent="0.2">
      <c r="A183" s="37"/>
      <c r="B183" s="37"/>
      <c r="C183" s="37"/>
      <c r="D183" s="37"/>
      <c r="E183" s="37"/>
      <c r="F183" s="38"/>
      <c r="G183" s="27"/>
      <c r="H183" s="37"/>
      <c r="I183" s="38"/>
      <c r="J183" s="27"/>
      <c r="K183" s="27"/>
      <c r="L183" s="27"/>
      <c r="M183" s="38"/>
      <c r="N183" s="38"/>
      <c r="O183" s="37"/>
      <c r="P183" s="38"/>
      <c r="Q183" s="27"/>
      <c r="R183" s="37"/>
      <c r="S183" s="38"/>
      <c r="T183" s="27"/>
      <c r="U183" s="27"/>
      <c r="V183" s="27"/>
      <c r="W183" s="38"/>
      <c r="X183" s="38"/>
      <c r="Y183" s="37"/>
      <c r="Z183" s="38"/>
      <c r="AA183" s="27"/>
      <c r="AB183" s="27"/>
      <c r="AC183" s="27"/>
      <c r="AD183" s="38"/>
      <c r="AE183" s="38"/>
      <c r="AF183" s="27"/>
      <c r="AG183" s="27"/>
      <c r="AH183" s="38"/>
      <c r="AI183" s="38"/>
      <c r="AJ183" s="37"/>
      <c r="AK183" s="38"/>
      <c r="AL183" s="27"/>
      <c r="AM183" s="37"/>
      <c r="AN183" s="38"/>
      <c r="AO183" s="27"/>
      <c r="AP183" s="37"/>
      <c r="AQ183" s="38"/>
      <c r="AR183" s="27"/>
      <c r="AS183" s="37"/>
      <c r="AT183" s="38"/>
      <c r="AU183" s="27"/>
      <c r="AV183" s="37"/>
      <c r="AW183" s="38"/>
      <c r="AX183" s="27"/>
      <c r="AY183" s="37"/>
      <c r="AZ183" s="38"/>
      <c r="BA183" s="27"/>
      <c r="BB183" s="37"/>
      <c r="BC183" s="38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</row>
    <row r="184" spans="1:75" ht="15.75" customHeight="1" x14ac:dyDescent="0.2">
      <c r="A184" s="37"/>
      <c r="B184" s="37"/>
      <c r="C184" s="37"/>
      <c r="D184" s="37"/>
      <c r="E184" s="37"/>
      <c r="F184" s="38"/>
      <c r="G184" s="27"/>
      <c r="H184" s="37"/>
      <c r="I184" s="38"/>
      <c r="J184" s="27"/>
      <c r="K184" s="27"/>
      <c r="L184" s="27"/>
      <c r="M184" s="38"/>
      <c r="N184" s="38"/>
      <c r="O184" s="37"/>
      <c r="P184" s="38"/>
      <c r="Q184" s="27"/>
      <c r="R184" s="37"/>
      <c r="S184" s="38"/>
      <c r="T184" s="27"/>
      <c r="U184" s="27"/>
      <c r="V184" s="27"/>
      <c r="W184" s="38"/>
      <c r="X184" s="38"/>
      <c r="Y184" s="37"/>
      <c r="Z184" s="38"/>
      <c r="AA184" s="27"/>
      <c r="AB184" s="27"/>
      <c r="AC184" s="27"/>
      <c r="AD184" s="38"/>
      <c r="AE184" s="38"/>
      <c r="AF184" s="27"/>
      <c r="AG184" s="27"/>
      <c r="AH184" s="38"/>
      <c r="AI184" s="38"/>
      <c r="AJ184" s="37"/>
      <c r="AK184" s="38"/>
      <c r="AL184" s="27"/>
      <c r="AM184" s="37"/>
      <c r="AN184" s="38"/>
      <c r="AO184" s="27"/>
      <c r="AP184" s="37"/>
      <c r="AQ184" s="38"/>
      <c r="AR184" s="27"/>
      <c r="AS184" s="37"/>
      <c r="AT184" s="38"/>
      <c r="AU184" s="27"/>
      <c r="AV184" s="37"/>
      <c r="AW184" s="38"/>
      <c r="AX184" s="27"/>
      <c r="AY184" s="37"/>
      <c r="AZ184" s="38"/>
      <c r="BA184" s="27"/>
      <c r="BB184" s="37"/>
      <c r="BC184" s="38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</row>
    <row r="185" spans="1:75" ht="15.75" customHeight="1" x14ac:dyDescent="0.2">
      <c r="A185" s="37"/>
      <c r="B185" s="37"/>
      <c r="C185" s="37"/>
      <c r="D185" s="37"/>
      <c r="E185" s="37"/>
      <c r="F185" s="38"/>
      <c r="G185" s="27"/>
      <c r="H185" s="37"/>
      <c r="I185" s="38"/>
      <c r="J185" s="27"/>
      <c r="K185" s="27"/>
      <c r="L185" s="27"/>
      <c r="M185" s="38"/>
      <c r="N185" s="38"/>
      <c r="O185" s="37"/>
      <c r="P185" s="38"/>
      <c r="Q185" s="27"/>
      <c r="R185" s="37"/>
      <c r="S185" s="38"/>
      <c r="T185" s="27"/>
      <c r="U185" s="27"/>
      <c r="V185" s="27"/>
      <c r="W185" s="38"/>
      <c r="X185" s="38"/>
      <c r="Y185" s="37"/>
      <c r="Z185" s="38"/>
      <c r="AA185" s="27"/>
      <c r="AB185" s="27"/>
      <c r="AC185" s="27"/>
      <c r="AD185" s="38"/>
      <c r="AE185" s="38"/>
      <c r="AF185" s="27"/>
      <c r="AG185" s="27"/>
      <c r="AH185" s="38"/>
      <c r="AI185" s="38"/>
      <c r="AJ185" s="37"/>
      <c r="AK185" s="38"/>
      <c r="AL185" s="27"/>
      <c r="AM185" s="37"/>
      <c r="AN185" s="38"/>
      <c r="AO185" s="27"/>
      <c r="AP185" s="37"/>
      <c r="AQ185" s="38"/>
      <c r="AR185" s="27"/>
      <c r="AS185" s="37"/>
      <c r="AT185" s="38"/>
      <c r="AU185" s="27"/>
      <c r="AV185" s="37"/>
      <c r="AW185" s="38"/>
      <c r="AX185" s="27"/>
      <c r="AY185" s="37"/>
      <c r="AZ185" s="38"/>
      <c r="BA185" s="27"/>
      <c r="BB185" s="37"/>
      <c r="BC185" s="38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</row>
    <row r="186" spans="1:75" ht="15.75" customHeight="1" x14ac:dyDescent="0.2">
      <c r="A186" s="37"/>
      <c r="B186" s="37"/>
      <c r="C186" s="37"/>
      <c r="D186" s="37"/>
      <c r="E186" s="37"/>
      <c r="F186" s="38"/>
      <c r="G186" s="27"/>
      <c r="H186" s="37"/>
      <c r="I186" s="38"/>
      <c r="J186" s="27"/>
      <c r="K186" s="27"/>
      <c r="L186" s="27"/>
      <c r="M186" s="38"/>
      <c r="N186" s="38"/>
      <c r="O186" s="37"/>
      <c r="P186" s="38"/>
      <c r="Q186" s="27"/>
      <c r="R186" s="37"/>
      <c r="S186" s="38"/>
      <c r="T186" s="27"/>
      <c r="U186" s="27"/>
      <c r="V186" s="27"/>
      <c r="W186" s="38"/>
      <c r="X186" s="38"/>
      <c r="Y186" s="37"/>
      <c r="Z186" s="38"/>
      <c r="AA186" s="27"/>
      <c r="AB186" s="27"/>
      <c r="AC186" s="27"/>
      <c r="AD186" s="38"/>
      <c r="AE186" s="38"/>
      <c r="AF186" s="27"/>
      <c r="AG186" s="27"/>
      <c r="AH186" s="38"/>
      <c r="AI186" s="38"/>
      <c r="AJ186" s="37"/>
      <c r="AK186" s="38"/>
      <c r="AL186" s="27"/>
      <c r="AM186" s="37"/>
      <c r="AN186" s="38"/>
      <c r="AO186" s="27"/>
      <c r="AP186" s="37"/>
      <c r="AQ186" s="38"/>
      <c r="AR186" s="27"/>
      <c r="AS186" s="37"/>
      <c r="AT186" s="38"/>
      <c r="AU186" s="27"/>
      <c r="AV186" s="37"/>
      <c r="AW186" s="38"/>
      <c r="AX186" s="27"/>
      <c r="AY186" s="37"/>
      <c r="AZ186" s="38"/>
      <c r="BA186" s="27"/>
      <c r="BB186" s="37"/>
      <c r="BC186" s="38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</row>
    <row r="187" spans="1:75" ht="15.75" customHeight="1" x14ac:dyDescent="0.2">
      <c r="A187" s="37"/>
      <c r="B187" s="37"/>
      <c r="C187" s="37"/>
      <c r="D187" s="37"/>
      <c r="E187" s="37"/>
      <c r="F187" s="38"/>
      <c r="G187" s="27"/>
      <c r="H187" s="37"/>
      <c r="I187" s="38"/>
      <c r="J187" s="27"/>
      <c r="K187" s="27"/>
      <c r="L187" s="27"/>
      <c r="M187" s="38"/>
      <c r="N187" s="38"/>
      <c r="O187" s="37"/>
      <c r="P187" s="38"/>
      <c r="Q187" s="27"/>
      <c r="R187" s="37"/>
      <c r="S187" s="38"/>
      <c r="T187" s="27"/>
      <c r="U187" s="27"/>
      <c r="V187" s="27"/>
      <c r="W187" s="38"/>
      <c r="X187" s="38"/>
      <c r="Y187" s="37"/>
      <c r="Z187" s="38"/>
      <c r="AA187" s="27"/>
      <c r="AB187" s="27"/>
      <c r="AC187" s="27"/>
      <c r="AD187" s="38"/>
      <c r="AE187" s="38"/>
      <c r="AF187" s="27"/>
      <c r="AG187" s="27"/>
      <c r="AH187" s="38"/>
      <c r="AI187" s="38"/>
      <c r="AJ187" s="37"/>
      <c r="AK187" s="38"/>
      <c r="AL187" s="27"/>
      <c r="AM187" s="37"/>
      <c r="AN187" s="38"/>
      <c r="AO187" s="27"/>
      <c r="AP187" s="37"/>
      <c r="AQ187" s="38"/>
      <c r="AR187" s="27"/>
      <c r="AS187" s="37"/>
      <c r="AT187" s="38"/>
      <c r="AU187" s="27"/>
      <c r="AV187" s="37"/>
      <c r="AW187" s="38"/>
      <c r="AX187" s="27"/>
      <c r="AY187" s="37"/>
      <c r="AZ187" s="38"/>
      <c r="BA187" s="27"/>
      <c r="BB187" s="37"/>
      <c r="BC187" s="38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</row>
    <row r="188" spans="1:75" ht="15.75" customHeight="1" x14ac:dyDescent="0.2">
      <c r="A188" s="37"/>
      <c r="B188" s="37"/>
      <c r="C188" s="37"/>
      <c r="D188" s="37"/>
      <c r="E188" s="37"/>
      <c r="F188" s="38"/>
      <c r="G188" s="27"/>
      <c r="H188" s="37"/>
      <c r="I188" s="38"/>
      <c r="J188" s="27"/>
      <c r="K188" s="27"/>
      <c r="L188" s="27"/>
      <c r="M188" s="38"/>
      <c r="N188" s="38"/>
      <c r="O188" s="37"/>
      <c r="P188" s="38"/>
      <c r="Q188" s="27"/>
      <c r="R188" s="37"/>
      <c r="S188" s="38"/>
      <c r="T188" s="27"/>
      <c r="U188" s="27"/>
      <c r="V188" s="27"/>
      <c r="W188" s="38"/>
      <c r="X188" s="38"/>
      <c r="Y188" s="37"/>
      <c r="Z188" s="38"/>
      <c r="AA188" s="27"/>
      <c r="AB188" s="27"/>
      <c r="AC188" s="27"/>
      <c r="AD188" s="38"/>
      <c r="AE188" s="38"/>
      <c r="AF188" s="27"/>
      <c r="AG188" s="27"/>
      <c r="AH188" s="38"/>
      <c r="AI188" s="38"/>
      <c r="AJ188" s="37"/>
      <c r="AK188" s="38"/>
      <c r="AL188" s="27"/>
      <c r="AM188" s="37"/>
      <c r="AN188" s="38"/>
      <c r="AO188" s="27"/>
      <c r="AP188" s="37"/>
      <c r="AQ188" s="38"/>
      <c r="AR188" s="27"/>
      <c r="AS188" s="37"/>
      <c r="AT188" s="38"/>
      <c r="AU188" s="27"/>
      <c r="AV188" s="37"/>
      <c r="AW188" s="38"/>
      <c r="AX188" s="27"/>
      <c r="AY188" s="37"/>
      <c r="AZ188" s="38"/>
      <c r="BA188" s="27"/>
      <c r="BB188" s="37"/>
      <c r="BC188" s="38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</row>
    <row r="189" spans="1:75" ht="15.75" customHeight="1" x14ac:dyDescent="0.2">
      <c r="A189" s="37"/>
      <c r="B189" s="37"/>
      <c r="C189" s="37"/>
      <c r="D189" s="37"/>
      <c r="E189" s="37"/>
      <c r="F189" s="38"/>
      <c r="G189" s="27"/>
      <c r="H189" s="37"/>
      <c r="I189" s="38"/>
      <c r="J189" s="27"/>
      <c r="K189" s="27"/>
      <c r="L189" s="27"/>
      <c r="M189" s="38"/>
      <c r="N189" s="38"/>
      <c r="O189" s="37"/>
      <c r="P189" s="38"/>
      <c r="Q189" s="27"/>
      <c r="R189" s="37"/>
      <c r="S189" s="38"/>
      <c r="T189" s="27"/>
      <c r="U189" s="27"/>
      <c r="V189" s="27"/>
      <c r="W189" s="38"/>
      <c r="X189" s="38"/>
      <c r="Y189" s="37"/>
      <c r="Z189" s="38"/>
      <c r="AA189" s="27"/>
      <c r="AB189" s="27"/>
      <c r="AC189" s="27"/>
      <c r="AD189" s="38"/>
      <c r="AE189" s="38"/>
      <c r="AF189" s="27"/>
      <c r="AG189" s="27"/>
      <c r="AH189" s="38"/>
      <c r="AI189" s="38"/>
      <c r="AJ189" s="37"/>
      <c r="AK189" s="38"/>
      <c r="AL189" s="27"/>
      <c r="AM189" s="37"/>
      <c r="AN189" s="38"/>
      <c r="AO189" s="27"/>
      <c r="AP189" s="37"/>
      <c r="AQ189" s="38"/>
      <c r="AR189" s="27"/>
      <c r="AS189" s="37"/>
      <c r="AT189" s="38"/>
      <c r="AU189" s="27"/>
      <c r="AV189" s="37"/>
      <c r="AW189" s="38"/>
      <c r="AX189" s="27"/>
      <c r="AY189" s="37"/>
      <c r="AZ189" s="38"/>
      <c r="BA189" s="27"/>
      <c r="BB189" s="37"/>
      <c r="BC189" s="38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</row>
    <row r="190" spans="1:75" ht="15.75" customHeight="1" x14ac:dyDescent="0.2">
      <c r="A190" s="37"/>
      <c r="B190" s="37"/>
      <c r="C190" s="37"/>
      <c r="D190" s="37"/>
      <c r="E190" s="37"/>
      <c r="F190" s="38"/>
      <c r="G190" s="27"/>
      <c r="H190" s="37"/>
      <c r="I190" s="38"/>
      <c r="J190" s="27"/>
      <c r="K190" s="27"/>
      <c r="L190" s="27"/>
      <c r="M190" s="38"/>
      <c r="N190" s="38"/>
      <c r="O190" s="37"/>
      <c r="P190" s="38"/>
      <c r="Q190" s="27"/>
      <c r="R190" s="37"/>
      <c r="S190" s="38"/>
      <c r="T190" s="27"/>
      <c r="U190" s="27"/>
      <c r="V190" s="27"/>
      <c r="W190" s="38"/>
      <c r="X190" s="38"/>
      <c r="Y190" s="37"/>
      <c r="Z190" s="38"/>
      <c r="AA190" s="27"/>
      <c r="AB190" s="27"/>
      <c r="AC190" s="27"/>
      <c r="AD190" s="38"/>
      <c r="AE190" s="38"/>
      <c r="AF190" s="27"/>
      <c r="AG190" s="27"/>
      <c r="AH190" s="38"/>
      <c r="AI190" s="38"/>
      <c r="AJ190" s="37"/>
      <c r="AK190" s="38"/>
      <c r="AL190" s="27"/>
      <c r="AM190" s="37"/>
      <c r="AN190" s="38"/>
      <c r="AO190" s="27"/>
      <c r="AP190" s="37"/>
      <c r="AQ190" s="38"/>
      <c r="AR190" s="27"/>
      <c r="AS190" s="37"/>
      <c r="AT190" s="38"/>
      <c r="AU190" s="27"/>
      <c r="AV190" s="37"/>
      <c r="AW190" s="38"/>
      <c r="AX190" s="27"/>
      <c r="AY190" s="37"/>
      <c r="AZ190" s="38"/>
      <c r="BA190" s="27"/>
      <c r="BB190" s="37"/>
      <c r="BC190" s="38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</row>
    <row r="191" spans="1:75" ht="15.75" customHeight="1" x14ac:dyDescent="0.2">
      <c r="A191" s="37"/>
      <c r="B191" s="37"/>
      <c r="C191" s="37"/>
      <c r="D191" s="37"/>
      <c r="E191" s="37"/>
      <c r="F191" s="38"/>
      <c r="G191" s="27"/>
      <c r="H191" s="37"/>
      <c r="I191" s="38"/>
      <c r="J191" s="27"/>
      <c r="K191" s="27"/>
      <c r="L191" s="27"/>
      <c r="M191" s="38"/>
      <c r="N191" s="38"/>
      <c r="O191" s="37"/>
      <c r="P191" s="38"/>
      <c r="Q191" s="27"/>
      <c r="R191" s="37"/>
      <c r="S191" s="38"/>
      <c r="T191" s="27"/>
      <c r="U191" s="27"/>
      <c r="V191" s="27"/>
      <c r="W191" s="38"/>
      <c r="X191" s="38"/>
      <c r="Y191" s="37"/>
      <c r="Z191" s="38"/>
      <c r="AA191" s="27"/>
      <c r="AB191" s="27"/>
      <c r="AC191" s="27"/>
      <c r="AD191" s="38"/>
      <c r="AE191" s="38"/>
      <c r="AF191" s="27"/>
      <c r="AG191" s="27"/>
      <c r="AH191" s="38"/>
      <c r="AI191" s="38"/>
      <c r="AJ191" s="37"/>
      <c r="AK191" s="38"/>
      <c r="AL191" s="27"/>
      <c r="AM191" s="37"/>
      <c r="AN191" s="38"/>
      <c r="AO191" s="27"/>
      <c r="AP191" s="37"/>
      <c r="AQ191" s="38"/>
      <c r="AR191" s="27"/>
      <c r="AS191" s="37"/>
      <c r="AT191" s="38"/>
      <c r="AU191" s="27"/>
      <c r="AV191" s="37"/>
      <c r="AW191" s="38"/>
      <c r="AX191" s="27"/>
      <c r="AY191" s="37"/>
      <c r="AZ191" s="38"/>
      <c r="BA191" s="27"/>
      <c r="BB191" s="37"/>
      <c r="BC191" s="38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</row>
    <row r="192" spans="1:75" ht="15.75" customHeight="1" x14ac:dyDescent="0.2">
      <c r="A192" s="37"/>
      <c r="B192" s="37"/>
      <c r="C192" s="37"/>
      <c r="D192" s="37"/>
      <c r="E192" s="37"/>
      <c r="F192" s="38"/>
      <c r="G192" s="27"/>
      <c r="H192" s="37"/>
      <c r="I192" s="38"/>
      <c r="J192" s="27"/>
      <c r="K192" s="27"/>
      <c r="L192" s="27"/>
      <c r="M192" s="38"/>
      <c r="N192" s="38"/>
      <c r="O192" s="37"/>
      <c r="P192" s="38"/>
      <c r="Q192" s="27"/>
      <c r="R192" s="37"/>
      <c r="S192" s="38"/>
      <c r="T192" s="27"/>
      <c r="U192" s="27"/>
      <c r="V192" s="27"/>
      <c r="W192" s="38"/>
      <c r="X192" s="38"/>
      <c r="Y192" s="37"/>
      <c r="Z192" s="38"/>
      <c r="AA192" s="27"/>
      <c r="AB192" s="27"/>
      <c r="AC192" s="27"/>
      <c r="AD192" s="38"/>
      <c r="AE192" s="38"/>
      <c r="AF192" s="27"/>
      <c r="AG192" s="27"/>
      <c r="AH192" s="38"/>
      <c r="AI192" s="38"/>
      <c r="AJ192" s="37"/>
      <c r="AK192" s="38"/>
      <c r="AL192" s="27"/>
      <c r="AM192" s="37"/>
      <c r="AN192" s="38"/>
      <c r="AO192" s="27"/>
      <c r="AP192" s="37"/>
      <c r="AQ192" s="38"/>
      <c r="AR192" s="27"/>
      <c r="AS192" s="37"/>
      <c r="AT192" s="38"/>
      <c r="AU192" s="27"/>
      <c r="AV192" s="37"/>
      <c r="AW192" s="38"/>
      <c r="AX192" s="27"/>
      <c r="AY192" s="37"/>
      <c r="AZ192" s="38"/>
      <c r="BA192" s="27"/>
      <c r="BB192" s="37"/>
      <c r="BC192" s="38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</row>
    <row r="193" spans="1:75" ht="15.75" customHeight="1" x14ac:dyDescent="0.2">
      <c r="A193" s="37"/>
      <c r="B193" s="37"/>
      <c r="C193" s="37"/>
      <c r="D193" s="37"/>
      <c r="E193" s="37"/>
      <c r="F193" s="38"/>
      <c r="G193" s="27"/>
      <c r="H193" s="37"/>
      <c r="I193" s="38"/>
      <c r="J193" s="27"/>
      <c r="K193" s="27"/>
      <c r="L193" s="27"/>
      <c r="M193" s="38"/>
      <c r="N193" s="38"/>
      <c r="O193" s="37"/>
      <c r="P193" s="38"/>
      <c r="Q193" s="27"/>
      <c r="R193" s="37"/>
      <c r="S193" s="38"/>
      <c r="T193" s="27"/>
      <c r="U193" s="27"/>
      <c r="V193" s="27"/>
      <c r="W193" s="38"/>
      <c r="X193" s="38"/>
      <c r="Y193" s="37"/>
      <c r="Z193" s="38"/>
      <c r="AA193" s="27"/>
      <c r="AB193" s="27"/>
      <c r="AC193" s="27"/>
      <c r="AD193" s="38"/>
      <c r="AE193" s="38"/>
      <c r="AF193" s="27"/>
      <c r="AG193" s="27"/>
      <c r="AH193" s="38"/>
      <c r="AI193" s="38"/>
      <c r="AJ193" s="37"/>
      <c r="AK193" s="38"/>
      <c r="AL193" s="27"/>
      <c r="AM193" s="37"/>
      <c r="AN193" s="38"/>
      <c r="AO193" s="27"/>
      <c r="AP193" s="37"/>
      <c r="AQ193" s="38"/>
      <c r="AR193" s="27"/>
      <c r="AS193" s="37"/>
      <c r="AT193" s="38"/>
      <c r="AU193" s="27"/>
      <c r="AV193" s="37"/>
      <c r="AW193" s="38"/>
      <c r="AX193" s="27"/>
      <c r="AY193" s="37"/>
      <c r="AZ193" s="38"/>
      <c r="BA193" s="27"/>
      <c r="BB193" s="37"/>
      <c r="BC193" s="38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</row>
    <row r="194" spans="1:75" ht="15.75" customHeight="1" x14ac:dyDescent="0.2">
      <c r="A194" s="37"/>
      <c r="B194" s="37"/>
      <c r="C194" s="37"/>
      <c r="D194" s="37"/>
      <c r="E194" s="37"/>
      <c r="F194" s="38"/>
      <c r="G194" s="27"/>
      <c r="H194" s="37"/>
      <c r="I194" s="38"/>
      <c r="J194" s="27"/>
      <c r="K194" s="27"/>
      <c r="L194" s="27"/>
      <c r="M194" s="38"/>
      <c r="N194" s="38"/>
      <c r="O194" s="37"/>
      <c r="P194" s="38"/>
      <c r="Q194" s="27"/>
      <c r="R194" s="37"/>
      <c r="S194" s="38"/>
      <c r="T194" s="27"/>
      <c r="U194" s="27"/>
      <c r="V194" s="27"/>
      <c r="W194" s="38"/>
      <c r="X194" s="38"/>
      <c r="Y194" s="37"/>
      <c r="Z194" s="38"/>
      <c r="AA194" s="27"/>
      <c r="AB194" s="27"/>
      <c r="AC194" s="27"/>
      <c r="AD194" s="38"/>
      <c r="AE194" s="38"/>
      <c r="AF194" s="27"/>
      <c r="AG194" s="27"/>
      <c r="AH194" s="38"/>
      <c r="AI194" s="38"/>
      <c r="AJ194" s="37"/>
      <c r="AK194" s="38"/>
      <c r="AL194" s="27"/>
      <c r="AM194" s="37"/>
      <c r="AN194" s="38"/>
      <c r="AO194" s="27"/>
      <c r="AP194" s="37"/>
      <c r="AQ194" s="38"/>
      <c r="AR194" s="27"/>
      <c r="AS194" s="37"/>
      <c r="AT194" s="38"/>
      <c r="AU194" s="27"/>
      <c r="AV194" s="37"/>
      <c r="AW194" s="38"/>
      <c r="AX194" s="27"/>
      <c r="AY194" s="37"/>
      <c r="AZ194" s="38"/>
      <c r="BA194" s="27"/>
      <c r="BB194" s="37"/>
      <c r="BC194" s="38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</row>
    <row r="195" spans="1:75" ht="15.75" customHeight="1" x14ac:dyDescent="0.2">
      <c r="A195" s="37"/>
      <c r="B195" s="37"/>
      <c r="C195" s="37"/>
      <c r="D195" s="37"/>
      <c r="E195" s="37"/>
      <c r="F195" s="38"/>
      <c r="G195" s="27"/>
      <c r="H195" s="37"/>
      <c r="I195" s="38"/>
      <c r="J195" s="27"/>
      <c r="K195" s="27"/>
      <c r="L195" s="27"/>
      <c r="M195" s="38"/>
      <c r="N195" s="38"/>
      <c r="O195" s="37"/>
      <c r="P195" s="38"/>
      <c r="Q195" s="27"/>
      <c r="R195" s="37"/>
      <c r="S195" s="38"/>
      <c r="T195" s="27"/>
      <c r="U195" s="27"/>
      <c r="V195" s="27"/>
      <c r="W195" s="38"/>
      <c r="X195" s="38"/>
      <c r="Y195" s="37"/>
      <c r="Z195" s="38"/>
      <c r="AA195" s="27"/>
      <c r="AB195" s="27"/>
      <c r="AC195" s="27"/>
      <c r="AD195" s="38"/>
      <c r="AE195" s="38"/>
      <c r="AF195" s="27"/>
      <c r="AG195" s="27"/>
      <c r="AH195" s="38"/>
      <c r="AI195" s="38"/>
      <c r="AJ195" s="37"/>
      <c r="AK195" s="38"/>
      <c r="AL195" s="27"/>
      <c r="AM195" s="37"/>
      <c r="AN195" s="38"/>
      <c r="AO195" s="27"/>
      <c r="AP195" s="37"/>
      <c r="AQ195" s="38"/>
      <c r="AR195" s="27"/>
      <c r="AS195" s="37"/>
      <c r="AT195" s="38"/>
      <c r="AU195" s="27"/>
      <c r="AV195" s="37"/>
      <c r="AW195" s="38"/>
      <c r="AX195" s="27"/>
      <c r="AY195" s="37"/>
      <c r="AZ195" s="38"/>
      <c r="BA195" s="27"/>
      <c r="BB195" s="37"/>
      <c r="BC195" s="38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</row>
    <row r="196" spans="1:75" ht="15.75" customHeight="1" x14ac:dyDescent="0.2">
      <c r="A196" s="37"/>
      <c r="B196" s="37"/>
      <c r="C196" s="37"/>
      <c r="D196" s="37"/>
      <c r="E196" s="37"/>
      <c r="F196" s="38"/>
      <c r="G196" s="27"/>
      <c r="H196" s="37"/>
      <c r="I196" s="38"/>
      <c r="J196" s="27"/>
      <c r="K196" s="27"/>
      <c r="L196" s="27"/>
      <c r="M196" s="38"/>
      <c r="N196" s="38"/>
      <c r="O196" s="37"/>
      <c r="P196" s="38"/>
      <c r="Q196" s="27"/>
      <c r="R196" s="37"/>
      <c r="S196" s="38"/>
      <c r="T196" s="27"/>
      <c r="U196" s="27"/>
      <c r="V196" s="27"/>
      <c r="W196" s="38"/>
      <c r="X196" s="38"/>
      <c r="Y196" s="37"/>
      <c r="Z196" s="38"/>
      <c r="AA196" s="27"/>
      <c r="AB196" s="27"/>
      <c r="AC196" s="27"/>
      <c r="AD196" s="38"/>
      <c r="AE196" s="38"/>
      <c r="AF196" s="27"/>
      <c r="AG196" s="27"/>
      <c r="AH196" s="38"/>
      <c r="AI196" s="38"/>
      <c r="AJ196" s="37"/>
      <c r="AK196" s="38"/>
      <c r="AL196" s="27"/>
      <c r="AM196" s="37"/>
      <c r="AN196" s="38"/>
      <c r="AO196" s="27"/>
      <c r="AP196" s="37"/>
      <c r="AQ196" s="38"/>
      <c r="AR196" s="27"/>
      <c r="AS196" s="37"/>
      <c r="AT196" s="38"/>
      <c r="AU196" s="27"/>
      <c r="AV196" s="37"/>
      <c r="AW196" s="38"/>
      <c r="AX196" s="27"/>
      <c r="AY196" s="37"/>
      <c r="AZ196" s="38"/>
      <c r="BA196" s="27"/>
      <c r="BB196" s="37"/>
      <c r="BC196" s="38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</row>
    <row r="197" spans="1:75" ht="15.75" customHeight="1" x14ac:dyDescent="0.2">
      <c r="A197" s="37"/>
      <c r="B197" s="37"/>
      <c r="C197" s="37"/>
      <c r="D197" s="37"/>
      <c r="E197" s="37"/>
      <c r="F197" s="38"/>
      <c r="G197" s="27"/>
      <c r="H197" s="37"/>
      <c r="I197" s="38"/>
      <c r="J197" s="27"/>
      <c r="K197" s="27"/>
      <c r="L197" s="27"/>
      <c r="M197" s="38"/>
      <c r="N197" s="38"/>
      <c r="O197" s="37"/>
      <c r="P197" s="38"/>
      <c r="Q197" s="27"/>
      <c r="R197" s="37"/>
      <c r="S197" s="38"/>
      <c r="T197" s="27"/>
      <c r="U197" s="27"/>
      <c r="V197" s="27"/>
      <c r="W197" s="38"/>
      <c r="X197" s="38"/>
      <c r="Y197" s="37"/>
      <c r="Z197" s="38"/>
      <c r="AA197" s="27"/>
      <c r="AB197" s="27"/>
      <c r="AC197" s="27"/>
      <c r="AD197" s="38"/>
      <c r="AE197" s="38"/>
      <c r="AF197" s="27"/>
      <c r="AG197" s="27"/>
      <c r="AH197" s="38"/>
      <c r="AI197" s="38"/>
      <c r="AJ197" s="37"/>
      <c r="AK197" s="38"/>
      <c r="AL197" s="27"/>
      <c r="AM197" s="37"/>
      <c r="AN197" s="38"/>
      <c r="AO197" s="27"/>
      <c r="AP197" s="37"/>
      <c r="AQ197" s="38"/>
      <c r="AR197" s="27"/>
      <c r="AS197" s="37"/>
      <c r="AT197" s="38"/>
      <c r="AU197" s="27"/>
      <c r="AV197" s="37"/>
      <c r="AW197" s="38"/>
      <c r="AX197" s="27"/>
      <c r="AY197" s="37"/>
      <c r="AZ197" s="38"/>
      <c r="BA197" s="27"/>
      <c r="BB197" s="37"/>
      <c r="BC197" s="38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</row>
    <row r="198" spans="1:75" ht="15.75" customHeight="1" x14ac:dyDescent="0.2">
      <c r="A198" s="37"/>
      <c r="B198" s="37"/>
      <c r="C198" s="37"/>
      <c r="D198" s="37"/>
      <c r="E198" s="37"/>
      <c r="F198" s="38"/>
      <c r="G198" s="27"/>
      <c r="H198" s="37"/>
      <c r="I198" s="38"/>
      <c r="J198" s="27"/>
      <c r="K198" s="27"/>
      <c r="L198" s="27"/>
      <c r="M198" s="38"/>
      <c r="N198" s="38"/>
      <c r="O198" s="37"/>
      <c r="P198" s="38"/>
      <c r="Q198" s="27"/>
      <c r="R198" s="37"/>
      <c r="S198" s="38"/>
      <c r="T198" s="27"/>
      <c r="U198" s="27"/>
      <c r="V198" s="27"/>
      <c r="W198" s="38"/>
      <c r="X198" s="38"/>
      <c r="Y198" s="37"/>
      <c r="Z198" s="38"/>
      <c r="AA198" s="27"/>
      <c r="AB198" s="27"/>
      <c r="AC198" s="27"/>
      <c r="AD198" s="38"/>
      <c r="AE198" s="38"/>
      <c r="AF198" s="27"/>
      <c r="AG198" s="27"/>
      <c r="AH198" s="38"/>
      <c r="AI198" s="38"/>
      <c r="AJ198" s="37"/>
      <c r="AK198" s="38"/>
      <c r="AL198" s="27"/>
      <c r="AM198" s="37"/>
      <c r="AN198" s="38"/>
      <c r="AO198" s="27"/>
      <c r="AP198" s="37"/>
      <c r="AQ198" s="38"/>
      <c r="AR198" s="27"/>
      <c r="AS198" s="37"/>
      <c r="AT198" s="38"/>
      <c r="AU198" s="27"/>
      <c r="AV198" s="37"/>
      <c r="AW198" s="38"/>
      <c r="AX198" s="27"/>
      <c r="AY198" s="37"/>
      <c r="AZ198" s="38"/>
      <c r="BA198" s="27"/>
      <c r="BB198" s="37"/>
      <c r="BC198" s="38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</row>
    <row r="199" spans="1:75" ht="15.75" customHeight="1" x14ac:dyDescent="0.2">
      <c r="A199" s="37"/>
      <c r="B199" s="37"/>
      <c r="C199" s="37"/>
      <c r="D199" s="37"/>
      <c r="E199" s="37"/>
      <c r="F199" s="38"/>
      <c r="G199" s="27"/>
      <c r="H199" s="37"/>
      <c r="I199" s="38"/>
      <c r="J199" s="27"/>
      <c r="K199" s="27"/>
      <c r="L199" s="27"/>
      <c r="M199" s="38"/>
      <c r="N199" s="38"/>
      <c r="O199" s="37"/>
      <c r="P199" s="38"/>
      <c r="Q199" s="27"/>
      <c r="R199" s="37"/>
      <c r="S199" s="38"/>
      <c r="T199" s="27"/>
      <c r="U199" s="27"/>
      <c r="V199" s="27"/>
      <c r="W199" s="38"/>
      <c r="X199" s="38"/>
      <c r="Y199" s="37"/>
      <c r="Z199" s="38"/>
      <c r="AA199" s="27"/>
      <c r="AB199" s="27"/>
      <c r="AC199" s="27"/>
      <c r="AD199" s="38"/>
      <c r="AE199" s="38"/>
      <c r="AF199" s="27"/>
      <c r="AG199" s="27"/>
      <c r="AH199" s="38"/>
      <c r="AI199" s="38"/>
      <c r="AJ199" s="37"/>
      <c r="AK199" s="38"/>
      <c r="AL199" s="27"/>
      <c r="AM199" s="37"/>
      <c r="AN199" s="38"/>
      <c r="AO199" s="27"/>
      <c r="AP199" s="37"/>
      <c r="AQ199" s="38"/>
      <c r="AR199" s="27"/>
      <c r="AS199" s="37"/>
      <c r="AT199" s="38"/>
      <c r="AU199" s="27"/>
      <c r="AV199" s="37"/>
      <c r="AW199" s="38"/>
      <c r="AX199" s="27"/>
      <c r="AY199" s="37"/>
      <c r="AZ199" s="38"/>
      <c r="BA199" s="27"/>
      <c r="BB199" s="37"/>
      <c r="BC199" s="38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</row>
    <row r="200" spans="1:75" ht="15.75" customHeight="1" x14ac:dyDescent="0.2">
      <c r="A200" s="37"/>
      <c r="B200" s="37"/>
      <c r="C200" s="37"/>
      <c r="D200" s="37"/>
      <c r="E200" s="37"/>
      <c r="F200" s="38"/>
      <c r="G200" s="27"/>
      <c r="H200" s="37"/>
      <c r="I200" s="38"/>
      <c r="J200" s="27"/>
      <c r="K200" s="27"/>
      <c r="L200" s="27"/>
      <c r="M200" s="38"/>
      <c r="N200" s="38"/>
      <c r="O200" s="37"/>
      <c r="P200" s="38"/>
      <c r="Q200" s="27"/>
      <c r="R200" s="37"/>
      <c r="S200" s="38"/>
      <c r="T200" s="27"/>
      <c r="U200" s="27"/>
      <c r="V200" s="27"/>
      <c r="W200" s="38"/>
      <c r="X200" s="38"/>
      <c r="Y200" s="37"/>
      <c r="Z200" s="38"/>
      <c r="AA200" s="27"/>
      <c r="AB200" s="27"/>
      <c r="AC200" s="27"/>
      <c r="AD200" s="38"/>
      <c r="AE200" s="38"/>
      <c r="AF200" s="27"/>
      <c r="AG200" s="27"/>
      <c r="AH200" s="38"/>
      <c r="AI200" s="38"/>
      <c r="AJ200" s="37"/>
      <c r="AK200" s="38"/>
      <c r="AL200" s="27"/>
      <c r="AM200" s="37"/>
      <c r="AN200" s="38"/>
      <c r="AO200" s="27"/>
      <c r="AP200" s="37"/>
      <c r="AQ200" s="38"/>
      <c r="AR200" s="27"/>
      <c r="AS200" s="37"/>
      <c r="AT200" s="38"/>
      <c r="AU200" s="27"/>
      <c r="AV200" s="37"/>
      <c r="AW200" s="38"/>
      <c r="AX200" s="27"/>
      <c r="AY200" s="37"/>
      <c r="AZ200" s="38"/>
      <c r="BA200" s="27"/>
      <c r="BB200" s="37"/>
      <c r="BC200" s="38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</row>
    <row r="201" spans="1:75" ht="15.75" customHeight="1" x14ac:dyDescent="0.2">
      <c r="A201" s="37"/>
      <c r="B201" s="37"/>
      <c r="C201" s="37"/>
      <c r="D201" s="37"/>
      <c r="E201" s="37"/>
      <c r="F201" s="38"/>
      <c r="G201" s="27"/>
      <c r="H201" s="37"/>
      <c r="I201" s="38"/>
      <c r="J201" s="27"/>
      <c r="K201" s="27"/>
      <c r="L201" s="27"/>
      <c r="M201" s="38"/>
      <c r="N201" s="38"/>
      <c r="O201" s="37"/>
      <c r="P201" s="38"/>
      <c r="Q201" s="27"/>
      <c r="R201" s="37"/>
      <c r="S201" s="38"/>
      <c r="T201" s="27"/>
      <c r="U201" s="27"/>
      <c r="V201" s="27"/>
      <c r="W201" s="38"/>
      <c r="X201" s="38"/>
      <c r="Y201" s="37"/>
      <c r="Z201" s="38"/>
      <c r="AA201" s="27"/>
      <c r="AB201" s="27"/>
      <c r="AC201" s="27"/>
      <c r="AD201" s="38"/>
      <c r="AE201" s="38"/>
      <c r="AF201" s="27"/>
      <c r="AG201" s="27"/>
      <c r="AH201" s="38"/>
      <c r="AI201" s="38"/>
      <c r="AJ201" s="37"/>
      <c r="AK201" s="38"/>
      <c r="AL201" s="27"/>
      <c r="AM201" s="37"/>
      <c r="AN201" s="38"/>
      <c r="AO201" s="27"/>
      <c r="AP201" s="37"/>
      <c r="AQ201" s="38"/>
      <c r="AR201" s="27"/>
      <c r="AS201" s="37"/>
      <c r="AT201" s="38"/>
      <c r="AU201" s="27"/>
      <c r="AV201" s="37"/>
      <c r="AW201" s="38"/>
      <c r="AX201" s="27"/>
      <c r="AY201" s="37"/>
      <c r="AZ201" s="38"/>
      <c r="BA201" s="27"/>
      <c r="BB201" s="37"/>
      <c r="BC201" s="38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</row>
    <row r="202" spans="1:75" ht="15.75" customHeight="1" x14ac:dyDescent="0.2">
      <c r="A202" s="37"/>
      <c r="B202" s="37"/>
      <c r="C202" s="37"/>
      <c r="D202" s="37"/>
      <c r="E202" s="37"/>
      <c r="F202" s="38"/>
      <c r="G202" s="27"/>
      <c r="H202" s="37"/>
      <c r="I202" s="38"/>
      <c r="J202" s="27"/>
      <c r="K202" s="27"/>
      <c r="L202" s="27"/>
      <c r="M202" s="38"/>
      <c r="N202" s="38"/>
      <c r="O202" s="37"/>
      <c r="P202" s="38"/>
      <c r="Q202" s="27"/>
      <c r="R202" s="37"/>
      <c r="S202" s="38"/>
      <c r="T202" s="27"/>
      <c r="U202" s="27"/>
      <c r="V202" s="27"/>
      <c r="W202" s="38"/>
      <c r="X202" s="38"/>
      <c r="Y202" s="37"/>
      <c r="Z202" s="38"/>
      <c r="AA202" s="27"/>
      <c r="AB202" s="27"/>
      <c r="AC202" s="27"/>
      <c r="AD202" s="38"/>
      <c r="AE202" s="38"/>
      <c r="AF202" s="27"/>
      <c r="AG202" s="27"/>
      <c r="AH202" s="38"/>
      <c r="AI202" s="38"/>
      <c r="AJ202" s="37"/>
      <c r="AK202" s="38"/>
      <c r="AL202" s="27"/>
      <c r="AM202" s="37"/>
      <c r="AN202" s="38"/>
      <c r="AO202" s="27"/>
      <c r="AP202" s="37"/>
      <c r="AQ202" s="38"/>
      <c r="AR202" s="27"/>
      <c r="AS202" s="37"/>
      <c r="AT202" s="38"/>
      <c r="AU202" s="27"/>
      <c r="AV202" s="37"/>
      <c r="AW202" s="38"/>
      <c r="AX202" s="27"/>
      <c r="AY202" s="37"/>
      <c r="AZ202" s="38"/>
      <c r="BA202" s="27"/>
      <c r="BB202" s="37"/>
      <c r="BC202" s="38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</row>
    <row r="203" spans="1:75" ht="15.75" customHeight="1" x14ac:dyDescent="0.2">
      <c r="A203" s="37"/>
      <c r="B203" s="37"/>
      <c r="C203" s="37"/>
      <c r="D203" s="37"/>
      <c r="E203" s="37"/>
      <c r="F203" s="38"/>
      <c r="G203" s="27"/>
      <c r="H203" s="37"/>
      <c r="I203" s="38"/>
      <c r="J203" s="27"/>
      <c r="K203" s="27"/>
      <c r="L203" s="27"/>
      <c r="M203" s="38"/>
      <c r="N203" s="38"/>
      <c r="O203" s="37"/>
      <c r="P203" s="38"/>
      <c r="Q203" s="27"/>
      <c r="R203" s="37"/>
      <c r="S203" s="38"/>
      <c r="T203" s="27"/>
      <c r="U203" s="27"/>
      <c r="V203" s="27"/>
      <c r="W203" s="38"/>
      <c r="X203" s="38"/>
      <c r="Y203" s="37"/>
      <c r="Z203" s="38"/>
      <c r="AA203" s="27"/>
      <c r="AB203" s="27"/>
      <c r="AC203" s="27"/>
      <c r="AD203" s="38"/>
      <c r="AE203" s="38"/>
      <c r="AF203" s="27"/>
      <c r="AG203" s="27"/>
      <c r="AH203" s="38"/>
      <c r="AI203" s="38"/>
      <c r="AJ203" s="37"/>
      <c r="AK203" s="38"/>
      <c r="AL203" s="27"/>
      <c r="AM203" s="37"/>
      <c r="AN203" s="38"/>
      <c r="AO203" s="27"/>
      <c r="AP203" s="37"/>
      <c r="AQ203" s="38"/>
      <c r="AR203" s="27"/>
      <c r="AS203" s="37"/>
      <c r="AT203" s="38"/>
      <c r="AU203" s="27"/>
      <c r="AV203" s="37"/>
      <c r="AW203" s="38"/>
      <c r="AX203" s="27"/>
      <c r="AY203" s="37"/>
      <c r="AZ203" s="38"/>
      <c r="BA203" s="27"/>
      <c r="BB203" s="37"/>
      <c r="BC203" s="38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</row>
    <row r="204" spans="1:75" ht="15.75" customHeight="1" x14ac:dyDescent="0.2">
      <c r="A204" s="37"/>
      <c r="B204" s="37"/>
      <c r="C204" s="37"/>
      <c r="D204" s="37"/>
      <c r="E204" s="37"/>
      <c r="F204" s="38"/>
      <c r="G204" s="27"/>
      <c r="H204" s="37"/>
      <c r="I204" s="38"/>
      <c r="J204" s="27"/>
      <c r="K204" s="27"/>
      <c r="L204" s="27"/>
      <c r="M204" s="38"/>
      <c r="N204" s="38"/>
      <c r="O204" s="37"/>
      <c r="P204" s="38"/>
      <c r="Q204" s="27"/>
      <c r="R204" s="37"/>
      <c r="S204" s="38"/>
      <c r="T204" s="27"/>
      <c r="U204" s="27"/>
      <c r="V204" s="27"/>
      <c r="W204" s="38"/>
      <c r="X204" s="38"/>
      <c r="Y204" s="37"/>
      <c r="Z204" s="38"/>
      <c r="AA204" s="27"/>
      <c r="AB204" s="27"/>
      <c r="AC204" s="27"/>
      <c r="AD204" s="38"/>
      <c r="AE204" s="38"/>
      <c r="AF204" s="27"/>
      <c r="AG204" s="27"/>
      <c r="AH204" s="38"/>
      <c r="AI204" s="38"/>
      <c r="AJ204" s="37"/>
      <c r="AK204" s="38"/>
      <c r="AL204" s="27"/>
      <c r="AM204" s="37"/>
      <c r="AN204" s="38"/>
      <c r="AO204" s="27"/>
      <c r="AP204" s="37"/>
      <c r="AQ204" s="38"/>
      <c r="AR204" s="27"/>
      <c r="AS204" s="37"/>
      <c r="AT204" s="38"/>
      <c r="AU204" s="27"/>
      <c r="AV204" s="37"/>
      <c r="AW204" s="38"/>
      <c r="AX204" s="27"/>
      <c r="AY204" s="37"/>
      <c r="AZ204" s="38"/>
      <c r="BA204" s="27"/>
      <c r="BB204" s="37"/>
      <c r="BC204" s="38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</row>
    <row r="205" spans="1:75" ht="15.75" customHeight="1" x14ac:dyDescent="0.2">
      <c r="A205" s="37"/>
      <c r="B205" s="37"/>
      <c r="C205" s="37"/>
      <c r="D205" s="37"/>
      <c r="E205" s="37"/>
      <c r="F205" s="38"/>
      <c r="G205" s="27"/>
      <c r="H205" s="37"/>
      <c r="I205" s="38"/>
      <c r="J205" s="27"/>
      <c r="K205" s="27"/>
      <c r="L205" s="27"/>
      <c r="M205" s="38"/>
      <c r="N205" s="38"/>
      <c r="O205" s="37"/>
      <c r="P205" s="38"/>
      <c r="Q205" s="27"/>
      <c r="R205" s="37"/>
      <c r="S205" s="38"/>
      <c r="T205" s="27"/>
      <c r="U205" s="27"/>
      <c r="V205" s="27"/>
      <c r="W205" s="38"/>
      <c r="X205" s="38"/>
      <c r="Y205" s="37"/>
      <c r="Z205" s="38"/>
      <c r="AA205" s="27"/>
      <c r="AB205" s="27"/>
      <c r="AC205" s="27"/>
      <c r="AD205" s="38"/>
      <c r="AE205" s="38"/>
      <c r="AF205" s="27"/>
      <c r="AG205" s="27"/>
      <c r="AH205" s="38"/>
      <c r="AI205" s="38"/>
      <c r="AJ205" s="37"/>
      <c r="AK205" s="38"/>
      <c r="AL205" s="27"/>
      <c r="AM205" s="37"/>
      <c r="AN205" s="38"/>
      <c r="AO205" s="27"/>
      <c r="AP205" s="37"/>
      <c r="AQ205" s="38"/>
      <c r="AR205" s="27"/>
      <c r="AS205" s="37"/>
      <c r="AT205" s="38"/>
      <c r="AU205" s="27"/>
      <c r="AV205" s="37"/>
      <c r="AW205" s="38"/>
      <c r="AX205" s="27"/>
      <c r="AY205" s="37"/>
      <c r="AZ205" s="38"/>
      <c r="BA205" s="27"/>
      <c r="BB205" s="37"/>
      <c r="BC205" s="38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</row>
    <row r="206" spans="1:75" ht="15.75" customHeight="1" x14ac:dyDescent="0.2">
      <c r="A206" s="37"/>
      <c r="B206" s="37"/>
      <c r="C206" s="37"/>
      <c r="D206" s="37"/>
      <c r="E206" s="37"/>
      <c r="F206" s="38"/>
      <c r="G206" s="27"/>
      <c r="H206" s="37"/>
      <c r="I206" s="38"/>
      <c r="J206" s="27"/>
      <c r="K206" s="27"/>
      <c r="L206" s="27"/>
      <c r="M206" s="38"/>
      <c r="N206" s="38"/>
      <c r="O206" s="37"/>
      <c r="P206" s="38"/>
      <c r="Q206" s="27"/>
      <c r="R206" s="37"/>
      <c r="S206" s="38"/>
      <c r="T206" s="27"/>
      <c r="U206" s="27"/>
      <c r="V206" s="27"/>
      <c r="W206" s="38"/>
      <c r="X206" s="38"/>
      <c r="Y206" s="37"/>
      <c r="Z206" s="38"/>
      <c r="AA206" s="27"/>
      <c r="AB206" s="27"/>
      <c r="AC206" s="27"/>
      <c r="AD206" s="38"/>
      <c r="AE206" s="38"/>
      <c r="AF206" s="27"/>
      <c r="AG206" s="27"/>
      <c r="AH206" s="38"/>
      <c r="AI206" s="38"/>
      <c r="AJ206" s="37"/>
      <c r="AK206" s="38"/>
      <c r="AL206" s="27"/>
      <c r="AM206" s="37"/>
      <c r="AN206" s="38"/>
      <c r="AO206" s="27"/>
      <c r="AP206" s="37"/>
      <c r="AQ206" s="38"/>
      <c r="AR206" s="27"/>
      <c r="AS206" s="37"/>
      <c r="AT206" s="38"/>
      <c r="AU206" s="27"/>
      <c r="AV206" s="37"/>
      <c r="AW206" s="38"/>
      <c r="AX206" s="27"/>
      <c r="AY206" s="37"/>
      <c r="AZ206" s="38"/>
      <c r="BA206" s="27"/>
      <c r="BB206" s="37"/>
      <c r="BC206" s="38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</row>
    <row r="207" spans="1:75" ht="15.75" customHeight="1" x14ac:dyDescent="0.2">
      <c r="A207" s="37"/>
      <c r="B207" s="37"/>
      <c r="C207" s="37"/>
      <c r="D207" s="37"/>
      <c r="E207" s="37"/>
      <c r="F207" s="38"/>
      <c r="G207" s="27"/>
      <c r="H207" s="37"/>
      <c r="I207" s="38"/>
      <c r="J207" s="27"/>
      <c r="K207" s="27"/>
      <c r="L207" s="27"/>
      <c r="M207" s="38"/>
      <c r="N207" s="38"/>
      <c r="O207" s="37"/>
      <c r="P207" s="38"/>
      <c r="Q207" s="27"/>
      <c r="R207" s="37"/>
      <c r="S207" s="38"/>
      <c r="T207" s="27"/>
      <c r="U207" s="27"/>
      <c r="V207" s="27"/>
      <c r="W207" s="38"/>
      <c r="X207" s="38"/>
      <c r="Y207" s="37"/>
      <c r="Z207" s="38"/>
      <c r="AA207" s="27"/>
      <c r="AB207" s="27"/>
      <c r="AC207" s="27"/>
      <c r="AD207" s="38"/>
      <c r="AE207" s="38"/>
      <c r="AF207" s="27"/>
      <c r="AG207" s="27"/>
      <c r="AH207" s="38"/>
      <c r="AI207" s="38"/>
      <c r="AJ207" s="37"/>
      <c r="AK207" s="38"/>
      <c r="AL207" s="27"/>
      <c r="AM207" s="37"/>
      <c r="AN207" s="38"/>
      <c r="AO207" s="27"/>
      <c r="AP207" s="37"/>
      <c r="AQ207" s="38"/>
      <c r="AR207" s="27"/>
      <c r="AS207" s="37"/>
      <c r="AT207" s="38"/>
      <c r="AU207" s="27"/>
      <c r="AV207" s="37"/>
      <c r="AW207" s="38"/>
      <c r="AX207" s="27"/>
      <c r="AY207" s="37"/>
      <c r="AZ207" s="38"/>
      <c r="BA207" s="27"/>
      <c r="BB207" s="37"/>
      <c r="BC207" s="38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</row>
    <row r="208" spans="1:75" ht="15.75" customHeight="1" x14ac:dyDescent="0.2">
      <c r="A208" s="37"/>
      <c r="B208" s="37"/>
      <c r="C208" s="37"/>
      <c r="D208" s="37"/>
      <c r="E208" s="37"/>
      <c r="F208" s="38"/>
      <c r="G208" s="27"/>
      <c r="H208" s="37"/>
      <c r="I208" s="38"/>
      <c r="J208" s="27"/>
      <c r="K208" s="27"/>
      <c r="L208" s="27"/>
      <c r="M208" s="38"/>
      <c r="N208" s="38"/>
      <c r="O208" s="37"/>
      <c r="P208" s="38"/>
      <c r="Q208" s="27"/>
      <c r="R208" s="37"/>
      <c r="S208" s="38"/>
      <c r="T208" s="27"/>
      <c r="U208" s="27"/>
      <c r="V208" s="27"/>
      <c r="W208" s="38"/>
      <c r="X208" s="38"/>
      <c r="Y208" s="37"/>
      <c r="Z208" s="38"/>
      <c r="AA208" s="27"/>
      <c r="AB208" s="27"/>
      <c r="AC208" s="27"/>
      <c r="AD208" s="38"/>
      <c r="AE208" s="38"/>
      <c r="AF208" s="27"/>
      <c r="AG208" s="27"/>
      <c r="AH208" s="38"/>
      <c r="AI208" s="38"/>
      <c r="AJ208" s="37"/>
      <c r="AK208" s="38"/>
      <c r="AL208" s="27"/>
      <c r="AM208" s="37"/>
      <c r="AN208" s="38"/>
      <c r="AO208" s="27"/>
      <c r="AP208" s="37"/>
      <c r="AQ208" s="38"/>
      <c r="AR208" s="27"/>
      <c r="AS208" s="37"/>
      <c r="AT208" s="38"/>
      <c r="AU208" s="27"/>
      <c r="AV208" s="37"/>
      <c r="AW208" s="38"/>
      <c r="AX208" s="27"/>
      <c r="AY208" s="37"/>
      <c r="AZ208" s="38"/>
      <c r="BA208" s="27"/>
      <c r="BB208" s="37"/>
      <c r="BC208" s="38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</row>
    <row r="209" spans="1:75" ht="15.75" customHeight="1" x14ac:dyDescent="0.2">
      <c r="A209" s="37"/>
      <c r="B209" s="37"/>
      <c r="C209" s="37"/>
      <c r="D209" s="37"/>
      <c r="E209" s="37"/>
      <c r="F209" s="38"/>
      <c r="G209" s="27"/>
      <c r="H209" s="37"/>
      <c r="I209" s="38"/>
      <c r="J209" s="27"/>
      <c r="K209" s="27"/>
      <c r="L209" s="27"/>
      <c r="M209" s="38"/>
      <c r="N209" s="38"/>
      <c r="O209" s="37"/>
      <c r="P209" s="38"/>
      <c r="Q209" s="27"/>
      <c r="R209" s="37"/>
      <c r="S209" s="38"/>
      <c r="T209" s="27"/>
      <c r="U209" s="27"/>
      <c r="V209" s="27"/>
      <c r="W209" s="38"/>
      <c r="X209" s="38"/>
      <c r="Y209" s="37"/>
      <c r="Z209" s="38"/>
      <c r="AA209" s="27"/>
      <c r="AB209" s="27"/>
      <c r="AC209" s="27"/>
      <c r="AD209" s="38"/>
      <c r="AE209" s="38"/>
      <c r="AF209" s="27"/>
      <c r="AG209" s="27"/>
      <c r="AH209" s="38"/>
      <c r="AI209" s="38"/>
      <c r="AJ209" s="37"/>
      <c r="AK209" s="38"/>
      <c r="AL209" s="27"/>
      <c r="AM209" s="37"/>
      <c r="AN209" s="38"/>
      <c r="AO209" s="27"/>
      <c r="AP209" s="37"/>
      <c r="AQ209" s="38"/>
      <c r="AR209" s="27"/>
      <c r="AS209" s="37"/>
      <c r="AT209" s="38"/>
      <c r="AU209" s="27"/>
      <c r="AV209" s="37"/>
      <c r="AW209" s="38"/>
      <c r="AX209" s="27"/>
      <c r="AY209" s="37"/>
      <c r="AZ209" s="38"/>
      <c r="BA209" s="27"/>
      <c r="BB209" s="37"/>
      <c r="BC209" s="38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</row>
    <row r="210" spans="1:75" ht="15.75" customHeight="1" x14ac:dyDescent="0.2">
      <c r="A210" s="37"/>
      <c r="B210" s="37"/>
      <c r="C210" s="37"/>
      <c r="D210" s="37"/>
      <c r="E210" s="37"/>
      <c r="F210" s="38"/>
      <c r="G210" s="27"/>
      <c r="H210" s="37"/>
      <c r="I210" s="38"/>
      <c r="J210" s="27"/>
      <c r="K210" s="27"/>
      <c r="L210" s="27"/>
      <c r="M210" s="38"/>
      <c r="N210" s="38"/>
      <c r="O210" s="37"/>
      <c r="P210" s="38"/>
      <c r="Q210" s="27"/>
      <c r="R210" s="37"/>
      <c r="S210" s="38"/>
      <c r="T210" s="27"/>
      <c r="U210" s="27"/>
      <c r="V210" s="27"/>
      <c r="W210" s="38"/>
      <c r="X210" s="38"/>
      <c r="Y210" s="37"/>
      <c r="Z210" s="38"/>
      <c r="AA210" s="27"/>
      <c r="AB210" s="27"/>
      <c r="AC210" s="27"/>
      <c r="AD210" s="38"/>
      <c r="AE210" s="38"/>
      <c r="AF210" s="27"/>
      <c r="AG210" s="27"/>
      <c r="AH210" s="38"/>
      <c r="AI210" s="38"/>
      <c r="AJ210" s="37"/>
      <c r="AK210" s="38"/>
      <c r="AL210" s="27"/>
      <c r="AM210" s="37"/>
      <c r="AN210" s="38"/>
      <c r="AO210" s="27"/>
      <c r="AP210" s="37"/>
      <c r="AQ210" s="38"/>
      <c r="AR210" s="27"/>
      <c r="AS210" s="37"/>
      <c r="AT210" s="38"/>
      <c r="AU210" s="27"/>
      <c r="AV210" s="37"/>
      <c r="AW210" s="38"/>
      <c r="AX210" s="27"/>
      <c r="AY210" s="37"/>
      <c r="AZ210" s="38"/>
      <c r="BA210" s="27"/>
      <c r="BB210" s="37"/>
      <c r="BC210" s="38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</row>
    <row r="211" spans="1:75" ht="15.75" customHeight="1" x14ac:dyDescent="0.2">
      <c r="A211" s="37"/>
      <c r="B211" s="37"/>
      <c r="C211" s="37"/>
      <c r="D211" s="37"/>
      <c r="E211" s="37"/>
      <c r="F211" s="38"/>
      <c r="G211" s="27"/>
      <c r="H211" s="37"/>
      <c r="I211" s="38"/>
      <c r="J211" s="27"/>
      <c r="K211" s="27"/>
      <c r="L211" s="27"/>
      <c r="M211" s="38"/>
      <c r="N211" s="38"/>
      <c r="O211" s="37"/>
      <c r="P211" s="38"/>
      <c r="Q211" s="27"/>
      <c r="R211" s="37"/>
      <c r="S211" s="38"/>
      <c r="T211" s="27"/>
      <c r="U211" s="27"/>
      <c r="V211" s="27"/>
      <c r="W211" s="38"/>
      <c r="X211" s="38"/>
      <c r="Y211" s="37"/>
      <c r="Z211" s="38"/>
      <c r="AA211" s="27"/>
      <c r="AB211" s="27"/>
      <c r="AC211" s="27"/>
      <c r="AD211" s="38"/>
      <c r="AE211" s="38"/>
      <c r="AF211" s="27"/>
      <c r="AG211" s="27"/>
      <c r="AH211" s="38"/>
      <c r="AI211" s="38"/>
      <c r="AJ211" s="37"/>
      <c r="AK211" s="38"/>
      <c r="AL211" s="27"/>
      <c r="AM211" s="37"/>
      <c r="AN211" s="38"/>
      <c r="AO211" s="27"/>
      <c r="AP211" s="37"/>
      <c r="AQ211" s="38"/>
      <c r="AR211" s="27"/>
      <c r="AS211" s="37"/>
      <c r="AT211" s="38"/>
      <c r="AU211" s="27"/>
      <c r="AV211" s="37"/>
      <c r="AW211" s="38"/>
      <c r="AX211" s="27"/>
      <c r="AY211" s="37"/>
      <c r="AZ211" s="38"/>
      <c r="BA211" s="27"/>
      <c r="BB211" s="37"/>
      <c r="BC211" s="38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</row>
    <row r="212" spans="1:75" ht="15.75" customHeight="1" x14ac:dyDescent="0.2">
      <c r="A212" s="37"/>
      <c r="B212" s="37"/>
      <c r="C212" s="37"/>
      <c r="D212" s="37"/>
      <c r="E212" s="37"/>
      <c r="F212" s="38"/>
      <c r="G212" s="27"/>
      <c r="H212" s="37"/>
      <c r="I212" s="38"/>
      <c r="J212" s="27"/>
      <c r="K212" s="27"/>
      <c r="L212" s="27"/>
      <c r="M212" s="38"/>
      <c r="N212" s="38"/>
      <c r="O212" s="37"/>
      <c r="P212" s="38"/>
      <c r="Q212" s="27"/>
      <c r="R212" s="37"/>
      <c r="S212" s="38"/>
      <c r="T212" s="27"/>
      <c r="U212" s="27"/>
      <c r="V212" s="27"/>
      <c r="W212" s="38"/>
      <c r="X212" s="38"/>
      <c r="Y212" s="37"/>
      <c r="Z212" s="38"/>
      <c r="AA212" s="27"/>
      <c r="AB212" s="27"/>
      <c r="AC212" s="27"/>
      <c r="AD212" s="38"/>
      <c r="AE212" s="38"/>
      <c r="AF212" s="27"/>
      <c r="AG212" s="27"/>
      <c r="AH212" s="38"/>
      <c r="AI212" s="38"/>
      <c r="AJ212" s="37"/>
      <c r="AK212" s="38"/>
      <c r="AL212" s="27"/>
      <c r="AM212" s="37"/>
      <c r="AN212" s="38"/>
      <c r="AO212" s="27"/>
      <c r="AP212" s="37"/>
      <c r="AQ212" s="38"/>
      <c r="AR212" s="27"/>
      <c r="AS212" s="37"/>
      <c r="AT212" s="38"/>
      <c r="AU212" s="27"/>
      <c r="AV212" s="37"/>
      <c r="AW212" s="38"/>
      <c r="AX212" s="27"/>
      <c r="AY212" s="37"/>
      <c r="AZ212" s="38"/>
      <c r="BA212" s="27"/>
      <c r="BB212" s="37"/>
      <c r="BC212" s="38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</row>
    <row r="213" spans="1:75" ht="15.75" customHeight="1" x14ac:dyDescent="0.2">
      <c r="A213" s="37"/>
      <c r="B213" s="37"/>
      <c r="C213" s="37"/>
      <c r="D213" s="37"/>
      <c r="E213" s="37"/>
      <c r="F213" s="38"/>
      <c r="G213" s="27"/>
      <c r="H213" s="37"/>
      <c r="I213" s="38"/>
      <c r="J213" s="27"/>
      <c r="K213" s="27"/>
      <c r="L213" s="27"/>
      <c r="M213" s="38"/>
      <c r="N213" s="38"/>
      <c r="O213" s="37"/>
      <c r="P213" s="38"/>
      <c r="Q213" s="27"/>
      <c r="R213" s="37"/>
      <c r="S213" s="38"/>
      <c r="T213" s="27"/>
      <c r="U213" s="27"/>
      <c r="V213" s="27"/>
      <c r="W213" s="38"/>
      <c r="X213" s="38"/>
      <c r="Y213" s="37"/>
      <c r="Z213" s="38"/>
      <c r="AA213" s="27"/>
      <c r="AB213" s="27"/>
      <c r="AC213" s="27"/>
      <c r="AD213" s="38"/>
      <c r="AE213" s="38"/>
      <c r="AF213" s="27"/>
      <c r="AG213" s="27"/>
      <c r="AH213" s="38"/>
      <c r="AI213" s="38"/>
      <c r="AJ213" s="37"/>
      <c r="AK213" s="38"/>
      <c r="AL213" s="27"/>
      <c r="AM213" s="37"/>
      <c r="AN213" s="38"/>
      <c r="AO213" s="27"/>
      <c r="AP213" s="37"/>
      <c r="AQ213" s="38"/>
      <c r="AR213" s="27"/>
      <c r="AS213" s="37"/>
      <c r="AT213" s="38"/>
      <c r="AU213" s="27"/>
      <c r="AV213" s="37"/>
      <c r="AW213" s="38"/>
      <c r="AX213" s="27"/>
      <c r="AY213" s="37"/>
      <c r="AZ213" s="38"/>
      <c r="BA213" s="27"/>
      <c r="BB213" s="37"/>
      <c r="BC213" s="38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</row>
    <row r="214" spans="1:75" ht="15.75" customHeight="1" x14ac:dyDescent="0.2">
      <c r="A214" s="37"/>
      <c r="B214" s="37"/>
      <c r="C214" s="37"/>
      <c r="D214" s="37"/>
      <c r="E214" s="37"/>
      <c r="F214" s="38"/>
      <c r="G214" s="27"/>
      <c r="H214" s="37"/>
      <c r="I214" s="38"/>
      <c r="J214" s="27"/>
      <c r="K214" s="27"/>
      <c r="L214" s="27"/>
      <c r="M214" s="38"/>
      <c r="N214" s="38"/>
      <c r="O214" s="37"/>
      <c r="P214" s="38"/>
      <c r="Q214" s="27"/>
      <c r="R214" s="37"/>
      <c r="S214" s="38"/>
      <c r="T214" s="27"/>
      <c r="U214" s="27"/>
      <c r="V214" s="27"/>
      <c r="W214" s="38"/>
      <c r="X214" s="38"/>
      <c r="Y214" s="37"/>
      <c r="Z214" s="38"/>
      <c r="AA214" s="27"/>
      <c r="AB214" s="27"/>
      <c r="AC214" s="27"/>
      <c r="AD214" s="38"/>
      <c r="AE214" s="38"/>
      <c r="AF214" s="27"/>
      <c r="AG214" s="27"/>
      <c r="AH214" s="38"/>
      <c r="AI214" s="38"/>
      <c r="AJ214" s="37"/>
      <c r="AK214" s="38"/>
      <c r="AL214" s="27"/>
      <c r="AM214" s="37"/>
      <c r="AN214" s="38"/>
      <c r="AO214" s="27"/>
      <c r="AP214" s="37"/>
      <c r="AQ214" s="38"/>
      <c r="AR214" s="27"/>
      <c r="AS214" s="37"/>
      <c r="AT214" s="38"/>
      <c r="AU214" s="27"/>
      <c r="AV214" s="37"/>
      <c r="AW214" s="38"/>
      <c r="AX214" s="27"/>
      <c r="AY214" s="37"/>
      <c r="AZ214" s="38"/>
      <c r="BA214" s="27"/>
      <c r="BB214" s="37"/>
      <c r="BC214" s="38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</row>
    <row r="215" spans="1:75" ht="15.75" customHeight="1" x14ac:dyDescent="0.2">
      <c r="A215" s="37"/>
      <c r="B215" s="37"/>
      <c r="C215" s="37"/>
      <c r="D215" s="37"/>
      <c r="E215" s="37"/>
      <c r="F215" s="38"/>
      <c r="G215" s="27"/>
      <c r="H215" s="37"/>
      <c r="I215" s="38"/>
      <c r="J215" s="27"/>
      <c r="K215" s="27"/>
      <c r="L215" s="27"/>
      <c r="M215" s="38"/>
      <c r="N215" s="38"/>
      <c r="O215" s="37"/>
      <c r="P215" s="38"/>
      <c r="Q215" s="27"/>
      <c r="R215" s="37"/>
      <c r="S215" s="38"/>
      <c r="T215" s="27"/>
      <c r="U215" s="27"/>
      <c r="V215" s="27"/>
      <c r="W215" s="38"/>
      <c r="X215" s="38"/>
      <c r="Y215" s="37"/>
      <c r="Z215" s="38"/>
      <c r="AA215" s="27"/>
      <c r="AB215" s="27"/>
      <c r="AC215" s="27"/>
      <c r="AD215" s="38"/>
      <c r="AE215" s="38"/>
      <c r="AF215" s="27"/>
      <c r="AG215" s="27"/>
      <c r="AH215" s="38"/>
      <c r="AI215" s="38"/>
      <c r="AJ215" s="37"/>
      <c r="AK215" s="38"/>
      <c r="AL215" s="27"/>
      <c r="AM215" s="37"/>
      <c r="AN215" s="38"/>
      <c r="AO215" s="27"/>
      <c r="AP215" s="37"/>
      <c r="AQ215" s="38"/>
      <c r="AR215" s="27"/>
      <c r="AS215" s="37"/>
      <c r="AT215" s="38"/>
      <c r="AU215" s="27"/>
      <c r="AV215" s="37"/>
      <c r="AW215" s="38"/>
      <c r="AX215" s="27"/>
      <c r="AY215" s="37"/>
      <c r="AZ215" s="38"/>
      <c r="BA215" s="27"/>
      <c r="BB215" s="37"/>
      <c r="BC215" s="38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</row>
    <row r="216" spans="1:75" ht="15.75" customHeight="1" x14ac:dyDescent="0.2">
      <c r="A216" s="37"/>
      <c r="B216" s="37"/>
      <c r="C216" s="37"/>
      <c r="D216" s="37"/>
      <c r="E216" s="37"/>
      <c r="F216" s="38"/>
      <c r="G216" s="27"/>
      <c r="H216" s="37"/>
      <c r="I216" s="38"/>
      <c r="J216" s="27"/>
      <c r="K216" s="27"/>
      <c r="L216" s="27"/>
      <c r="M216" s="38"/>
      <c r="N216" s="38"/>
      <c r="O216" s="37"/>
      <c r="P216" s="38"/>
      <c r="Q216" s="27"/>
      <c r="R216" s="37"/>
      <c r="S216" s="38"/>
      <c r="T216" s="27"/>
      <c r="U216" s="27"/>
      <c r="V216" s="27"/>
      <c r="W216" s="38"/>
      <c r="X216" s="38"/>
      <c r="Y216" s="37"/>
      <c r="Z216" s="38"/>
      <c r="AA216" s="27"/>
      <c r="AB216" s="27"/>
      <c r="AC216" s="27"/>
      <c r="AD216" s="38"/>
      <c r="AE216" s="38"/>
      <c r="AF216" s="27"/>
      <c r="AG216" s="27"/>
      <c r="AH216" s="38"/>
      <c r="AI216" s="38"/>
      <c r="AJ216" s="37"/>
      <c r="AK216" s="38"/>
      <c r="AL216" s="27"/>
      <c r="AM216" s="37"/>
      <c r="AN216" s="38"/>
      <c r="AO216" s="27"/>
      <c r="AP216" s="37"/>
      <c r="AQ216" s="38"/>
      <c r="AR216" s="27"/>
      <c r="AS216" s="37"/>
      <c r="AT216" s="38"/>
      <c r="AU216" s="27"/>
      <c r="AV216" s="37"/>
      <c r="AW216" s="38"/>
      <c r="AX216" s="27"/>
      <c r="AY216" s="37"/>
      <c r="AZ216" s="38"/>
      <c r="BA216" s="27"/>
      <c r="BB216" s="37"/>
      <c r="BC216" s="38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</row>
    <row r="217" spans="1:75" ht="15.75" customHeight="1" x14ac:dyDescent="0.2">
      <c r="A217" s="37"/>
      <c r="B217" s="37"/>
      <c r="C217" s="37"/>
      <c r="D217" s="37"/>
      <c r="E217" s="37"/>
      <c r="F217" s="38"/>
      <c r="G217" s="27"/>
      <c r="H217" s="37"/>
      <c r="I217" s="38"/>
      <c r="J217" s="27"/>
      <c r="K217" s="27"/>
      <c r="L217" s="27"/>
      <c r="M217" s="38"/>
      <c r="N217" s="38"/>
      <c r="O217" s="37"/>
      <c r="P217" s="38"/>
      <c r="Q217" s="27"/>
      <c r="R217" s="37"/>
      <c r="S217" s="38"/>
      <c r="T217" s="27"/>
      <c r="U217" s="27"/>
      <c r="V217" s="27"/>
      <c r="W217" s="38"/>
      <c r="X217" s="38"/>
      <c r="Y217" s="37"/>
      <c r="Z217" s="38"/>
      <c r="AA217" s="27"/>
      <c r="AB217" s="27"/>
      <c r="AC217" s="27"/>
      <c r="AD217" s="38"/>
      <c r="AE217" s="38"/>
      <c r="AF217" s="27"/>
      <c r="AG217" s="27"/>
      <c r="AH217" s="38"/>
      <c r="AI217" s="38"/>
      <c r="AJ217" s="37"/>
      <c r="AK217" s="38"/>
      <c r="AL217" s="27"/>
      <c r="AM217" s="37"/>
      <c r="AN217" s="38"/>
      <c r="AO217" s="27"/>
      <c r="AP217" s="37"/>
      <c r="AQ217" s="38"/>
      <c r="AR217" s="27"/>
      <c r="AS217" s="37"/>
      <c r="AT217" s="38"/>
      <c r="AU217" s="27"/>
      <c r="AV217" s="37"/>
      <c r="AW217" s="38"/>
      <c r="AX217" s="27"/>
      <c r="AY217" s="37"/>
      <c r="AZ217" s="38"/>
      <c r="BA217" s="27"/>
      <c r="BB217" s="37"/>
      <c r="BC217" s="38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</row>
    <row r="218" spans="1:75" ht="15.75" customHeight="1" x14ac:dyDescent="0.2">
      <c r="A218" s="37"/>
      <c r="B218" s="37"/>
      <c r="C218" s="37"/>
      <c r="D218" s="37"/>
      <c r="E218" s="37"/>
      <c r="F218" s="38"/>
      <c r="G218" s="27"/>
      <c r="H218" s="37"/>
      <c r="I218" s="38"/>
      <c r="J218" s="27"/>
      <c r="K218" s="27"/>
      <c r="L218" s="27"/>
      <c r="M218" s="38"/>
      <c r="N218" s="38"/>
      <c r="O218" s="37"/>
      <c r="P218" s="38"/>
      <c r="Q218" s="27"/>
      <c r="R218" s="37"/>
      <c r="S218" s="38"/>
      <c r="T218" s="27"/>
      <c r="U218" s="27"/>
      <c r="V218" s="27"/>
      <c r="W218" s="38"/>
      <c r="X218" s="38"/>
      <c r="Y218" s="37"/>
      <c r="Z218" s="38"/>
      <c r="AA218" s="27"/>
      <c r="AB218" s="27"/>
      <c r="AC218" s="27"/>
      <c r="AD218" s="38"/>
      <c r="AE218" s="38"/>
      <c r="AF218" s="27"/>
      <c r="AG218" s="27"/>
      <c r="AH218" s="38"/>
      <c r="AI218" s="38"/>
      <c r="AJ218" s="37"/>
      <c r="AK218" s="38"/>
      <c r="AL218" s="27"/>
      <c r="AM218" s="37"/>
      <c r="AN218" s="38"/>
      <c r="AO218" s="27"/>
      <c r="AP218" s="37"/>
      <c r="AQ218" s="38"/>
      <c r="AR218" s="27"/>
      <c r="AS218" s="37"/>
      <c r="AT218" s="38"/>
      <c r="AU218" s="27"/>
      <c r="AV218" s="37"/>
      <c r="AW218" s="38"/>
      <c r="AX218" s="27"/>
      <c r="AY218" s="37"/>
      <c r="AZ218" s="38"/>
      <c r="BA218" s="27"/>
      <c r="BB218" s="37"/>
      <c r="BC218" s="38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</row>
    <row r="219" spans="1:75" ht="15.75" customHeight="1" x14ac:dyDescent="0.2">
      <c r="A219" s="37"/>
      <c r="B219" s="37"/>
      <c r="C219" s="37"/>
      <c r="D219" s="37"/>
      <c r="E219" s="37"/>
      <c r="F219" s="38"/>
      <c r="G219" s="27"/>
      <c r="H219" s="37"/>
      <c r="I219" s="38"/>
      <c r="J219" s="27"/>
      <c r="K219" s="27"/>
      <c r="L219" s="27"/>
      <c r="M219" s="38"/>
      <c r="N219" s="38"/>
      <c r="O219" s="37"/>
      <c r="P219" s="38"/>
      <c r="Q219" s="27"/>
      <c r="R219" s="37"/>
      <c r="S219" s="38"/>
      <c r="T219" s="27"/>
      <c r="U219" s="27"/>
      <c r="V219" s="27"/>
      <c r="W219" s="38"/>
      <c r="X219" s="38"/>
      <c r="Y219" s="37"/>
      <c r="Z219" s="38"/>
      <c r="AA219" s="27"/>
      <c r="AB219" s="27"/>
      <c r="AC219" s="27"/>
      <c r="AD219" s="38"/>
      <c r="AE219" s="38"/>
      <c r="AF219" s="27"/>
      <c r="AG219" s="27"/>
      <c r="AH219" s="38"/>
      <c r="AI219" s="38"/>
      <c r="AJ219" s="37"/>
      <c r="AK219" s="38"/>
      <c r="AL219" s="27"/>
      <c r="AM219" s="37"/>
      <c r="AN219" s="38"/>
      <c r="AO219" s="27"/>
      <c r="AP219" s="37"/>
      <c r="AQ219" s="38"/>
      <c r="AR219" s="27"/>
      <c r="AS219" s="37"/>
      <c r="AT219" s="38"/>
      <c r="AU219" s="27"/>
      <c r="AV219" s="37"/>
      <c r="AW219" s="38"/>
      <c r="AX219" s="27"/>
      <c r="AY219" s="37"/>
      <c r="AZ219" s="38"/>
      <c r="BA219" s="27"/>
      <c r="BB219" s="37"/>
      <c r="BC219" s="38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</row>
    <row r="220" spans="1:75" ht="15.75" customHeight="1" x14ac:dyDescent="0.2">
      <c r="A220" s="37"/>
      <c r="B220" s="37"/>
      <c r="C220" s="37"/>
      <c r="D220" s="37"/>
      <c r="E220" s="37"/>
      <c r="F220" s="38"/>
      <c r="G220" s="27"/>
      <c r="H220" s="37"/>
      <c r="I220" s="38"/>
      <c r="J220" s="27"/>
      <c r="K220" s="27"/>
      <c r="L220" s="27"/>
      <c r="M220" s="38"/>
      <c r="N220" s="38"/>
      <c r="O220" s="37"/>
      <c r="P220" s="38"/>
      <c r="Q220" s="27"/>
      <c r="R220" s="37"/>
      <c r="S220" s="38"/>
      <c r="T220" s="27"/>
      <c r="U220" s="27"/>
      <c r="V220" s="27"/>
      <c r="W220" s="38"/>
      <c r="X220" s="38"/>
      <c r="Y220" s="37"/>
      <c r="Z220" s="38"/>
      <c r="AA220" s="27"/>
      <c r="AB220" s="27"/>
      <c r="AC220" s="27"/>
      <c r="AD220" s="38"/>
      <c r="AE220" s="38"/>
      <c r="AF220" s="27"/>
      <c r="AG220" s="27"/>
      <c r="AH220" s="38"/>
      <c r="AI220" s="38"/>
      <c r="AJ220" s="37"/>
      <c r="AK220" s="38"/>
      <c r="AL220" s="27"/>
      <c r="AM220" s="37"/>
      <c r="AN220" s="38"/>
      <c r="AO220" s="27"/>
      <c r="AP220" s="37"/>
      <c r="AQ220" s="38"/>
      <c r="AR220" s="27"/>
      <c r="AS220" s="37"/>
      <c r="AT220" s="38"/>
      <c r="AU220" s="27"/>
      <c r="AV220" s="37"/>
      <c r="AW220" s="38"/>
      <c r="AX220" s="27"/>
      <c r="AY220" s="37"/>
      <c r="AZ220" s="38"/>
      <c r="BA220" s="27"/>
      <c r="BB220" s="37"/>
      <c r="BC220" s="38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</row>
    <row r="221" spans="1:75" ht="15.75" customHeight="1" x14ac:dyDescent="0.2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</row>
    <row r="222" spans="1:75" ht="15.75" customHeight="1" x14ac:dyDescent="0.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</row>
    <row r="223" spans="1:75" ht="15.75" customHeight="1" x14ac:dyDescent="0.2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</row>
    <row r="224" spans="1:75" ht="15.75" customHeight="1" x14ac:dyDescent="0.2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</row>
    <row r="225" spans="1:75" ht="15.75" customHeight="1" x14ac:dyDescent="0.2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</row>
    <row r="226" spans="1:75" ht="15.75" customHeight="1" x14ac:dyDescent="0.2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</row>
    <row r="227" spans="1:75" ht="15.75" customHeight="1" x14ac:dyDescent="0.2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</row>
    <row r="228" spans="1:75" ht="15.75" customHeight="1" x14ac:dyDescent="0.2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</row>
    <row r="229" spans="1:75" ht="15.75" customHeight="1" x14ac:dyDescent="0.2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</row>
    <row r="230" spans="1:75" ht="15.75" customHeight="1" x14ac:dyDescent="0.2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</row>
    <row r="231" spans="1:75" ht="15.75" customHeight="1" x14ac:dyDescent="0.2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</row>
    <row r="232" spans="1:75" ht="15.75" customHeight="1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</row>
    <row r="233" spans="1:75" ht="15.75" customHeight="1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</row>
    <row r="234" spans="1:75" ht="15.75" customHeight="1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</row>
    <row r="235" spans="1:75" ht="15.75" customHeight="1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</row>
    <row r="236" spans="1:75" ht="15.75" customHeight="1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</row>
    <row r="237" spans="1:75" ht="15.75" customHeight="1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</row>
    <row r="238" spans="1:75" ht="15.75" customHeight="1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</row>
    <row r="239" spans="1:75" ht="15.75" customHeight="1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</row>
    <row r="240" spans="1:75" ht="15.75" customHeight="1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</row>
    <row r="241" spans="1:75" ht="15.75" customHeight="1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</row>
    <row r="242" spans="1:75" ht="15.75" customHeight="1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</row>
    <row r="243" spans="1:75" ht="15.75" customHeight="1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</row>
    <row r="244" spans="1:75" ht="15.75" customHeight="1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</row>
    <row r="245" spans="1:75" ht="15.75" customHeight="1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</row>
    <row r="246" spans="1:75" ht="15.75" customHeight="1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</row>
    <row r="247" spans="1:75" ht="15.75" customHeight="1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</row>
    <row r="248" spans="1:75" ht="15.75" customHeight="1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</row>
    <row r="249" spans="1:75" ht="15.75" customHeight="1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</row>
    <row r="250" spans="1:75" ht="15.75" customHeight="1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</row>
    <row r="251" spans="1:75" ht="15.75" customHeight="1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</row>
    <row r="252" spans="1:75" ht="15.75" customHeight="1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</row>
    <row r="253" spans="1:75" ht="15.75" customHeight="1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</row>
    <row r="254" spans="1:75" ht="15.75" customHeight="1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</row>
    <row r="255" spans="1:75" ht="15.75" customHeight="1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</row>
    <row r="256" spans="1:75" ht="15.75" customHeight="1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</row>
    <row r="257" spans="1:75" ht="15.75" customHeight="1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</row>
    <row r="258" spans="1:75" ht="15.75" customHeight="1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</row>
    <row r="259" spans="1:75" ht="15.75" customHeight="1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</row>
    <row r="260" spans="1:75" ht="15.75" customHeight="1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</row>
    <row r="261" spans="1:75" ht="15.75" customHeight="1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</row>
    <row r="262" spans="1:75" ht="15.75" customHeight="1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  <c r="BN262" s="40"/>
      <c r="BO262" s="40"/>
      <c r="BP262" s="40"/>
      <c r="BQ262" s="40"/>
      <c r="BR262" s="40"/>
      <c r="BS262" s="40"/>
      <c r="BT262" s="40"/>
      <c r="BU262" s="40"/>
      <c r="BV262" s="40"/>
      <c r="BW262" s="40"/>
    </row>
    <row r="263" spans="1:75" ht="15.75" customHeight="1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  <c r="BT263" s="40"/>
      <c r="BU263" s="40"/>
      <c r="BV263" s="40"/>
      <c r="BW263" s="40"/>
    </row>
    <row r="264" spans="1:75" ht="15.75" customHeight="1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</row>
    <row r="265" spans="1:75" ht="15.75" customHeight="1" x14ac:dyDescent="0.2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  <c r="BT265" s="40"/>
      <c r="BU265" s="40"/>
      <c r="BV265" s="40"/>
      <c r="BW265" s="40"/>
    </row>
    <row r="266" spans="1:75" ht="15.75" customHeight="1" x14ac:dyDescent="0.2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  <c r="BT266" s="40"/>
      <c r="BU266" s="40"/>
      <c r="BV266" s="40"/>
      <c r="BW266" s="40"/>
    </row>
    <row r="267" spans="1:75" ht="15.75" customHeight="1" x14ac:dyDescent="0.2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0"/>
      <c r="BV267" s="40"/>
      <c r="BW267" s="40"/>
    </row>
    <row r="268" spans="1:75" ht="15.75" customHeight="1" x14ac:dyDescent="0.2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</row>
    <row r="269" spans="1:75" ht="15.75" customHeight="1" x14ac:dyDescent="0.2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</row>
    <row r="270" spans="1:75" ht="15.75" customHeight="1" x14ac:dyDescent="0.2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</row>
    <row r="271" spans="1:75" ht="15.75" customHeight="1" x14ac:dyDescent="0.2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  <c r="BN271" s="40"/>
      <c r="BO271" s="40"/>
      <c r="BP271" s="40"/>
      <c r="BQ271" s="40"/>
      <c r="BR271" s="40"/>
      <c r="BS271" s="40"/>
      <c r="BT271" s="40"/>
      <c r="BU271" s="40"/>
      <c r="BV271" s="40"/>
      <c r="BW271" s="40"/>
    </row>
    <row r="272" spans="1:75" ht="15.75" customHeight="1" x14ac:dyDescent="0.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  <c r="BN272" s="40"/>
      <c r="BO272" s="40"/>
      <c r="BP272" s="40"/>
      <c r="BQ272" s="40"/>
      <c r="BR272" s="40"/>
      <c r="BS272" s="40"/>
      <c r="BT272" s="40"/>
      <c r="BU272" s="40"/>
      <c r="BV272" s="40"/>
      <c r="BW272" s="40"/>
    </row>
    <row r="273" spans="1:75" ht="15.75" customHeight="1" x14ac:dyDescent="0.2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0"/>
      <c r="BP273" s="40"/>
      <c r="BQ273" s="40"/>
      <c r="BR273" s="40"/>
      <c r="BS273" s="40"/>
      <c r="BT273" s="40"/>
      <c r="BU273" s="40"/>
      <c r="BV273" s="40"/>
      <c r="BW273" s="40"/>
    </row>
    <row r="274" spans="1:75" ht="15.75" customHeight="1" x14ac:dyDescent="0.2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  <c r="BN274" s="40"/>
      <c r="BO274" s="40"/>
      <c r="BP274" s="40"/>
      <c r="BQ274" s="40"/>
      <c r="BR274" s="40"/>
      <c r="BS274" s="40"/>
      <c r="BT274" s="40"/>
      <c r="BU274" s="40"/>
      <c r="BV274" s="40"/>
      <c r="BW274" s="40"/>
    </row>
    <row r="275" spans="1:75" ht="15.75" customHeight="1" x14ac:dyDescent="0.2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  <c r="BN275" s="40"/>
      <c r="BO275" s="40"/>
      <c r="BP275" s="40"/>
      <c r="BQ275" s="40"/>
      <c r="BR275" s="40"/>
      <c r="BS275" s="40"/>
      <c r="BT275" s="40"/>
      <c r="BU275" s="40"/>
      <c r="BV275" s="40"/>
      <c r="BW275" s="40"/>
    </row>
    <row r="276" spans="1:75" ht="15.75" customHeight="1" x14ac:dyDescent="0.2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  <c r="BN276" s="40"/>
      <c r="BO276" s="40"/>
      <c r="BP276" s="40"/>
      <c r="BQ276" s="40"/>
      <c r="BR276" s="40"/>
      <c r="BS276" s="40"/>
      <c r="BT276" s="40"/>
      <c r="BU276" s="40"/>
      <c r="BV276" s="40"/>
      <c r="BW276" s="40"/>
    </row>
    <row r="277" spans="1:75" ht="15.75" customHeight="1" x14ac:dyDescent="0.2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  <c r="BN277" s="40"/>
      <c r="BO277" s="40"/>
      <c r="BP277" s="40"/>
      <c r="BQ277" s="40"/>
      <c r="BR277" s="40"/>
      <c r="BS277" s="40"/>
      <c r="BT277" s="40"/>
      <c r="BU277" s="40"/>
      <c r="BV277" s="40"/>
      <c r="BW277" s="40"/>
    </row>
    <row r="278" spans="1:75" ht="15.75" customHeight="1" x14ac:dyDescent="0.2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  <c r="BN278" s="40"/>
      <c r="BO278" s="40"/>
      <c r="BP278" s="40"/>
      <c r="BQ278" s="40"/>
      <c r="BR278" s="40"/>
      <c r="BS278" s="40"/>
      <c r="BT278" s="40"/>
      <c r="BU278" s="40"/>
      <c r="BV278" s="40"/>
      <c r="BW278" s="40"/>
    </row>
    <row r="279" spans="1:75" ht="15.75" customHeight="1" x14ac:dyDescent="0.2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  <c r="BN279" s="40"/>
      <c r="BO279" s="40"/>
      <c r="BP279" s="40"/>
      <c r="BQ279" s="40"/>
      <c r="BR279" s="40"/>
      <c r="BS279" s="40"/>
      <c r="BT279" s="40"/>
      <c r="BU279" s="40"/>
      <c r="BV279" s="40"/>
      <c r="BW279" s="40"/>
    </row>
    <row r="280" spans="1:75" ht="15.75" customHeight="1" x14ac:dyDescent="0.2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  <c r="BN280" s="40"/>
      <c r="BO280" s="40"/>
      <c r="BP280" s="40"/>
      <c r="BQ280" s="40"/>
      <c r="BR280" s="40"/>
      <c r="BS280" s="40"/>
      <c r="BT280" s="40"/>
      <c r="BU280" s="40"/>
      <c r="BV280" s="40"/>
      <c r="BW280" s="40"/>
    </row>
    <row r="281" spans="1:75" ht="15.75" customHeight="1" x14ac:dyDescent="0.2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40"/>
      <c r="BS281" s="40"/>
      <c r="BT281" s="40"/>
      <c r="BU281" s="40"/>
      <c r="BV281" s="40"/>
      <c r="BW281" s="40"/>
    </row>
    <row r="282" spans="1:75" ht="15.75" customHeight="1" x14ac:dyDescent="0.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40"/>
      <c r="BS282" s="40"/>
      <c r="BT282" s="40"/>
      <c r="BU282" s="40"/>
      <c r="BV282" s="40"/>
      <c r="BW282" s="40"/>
    </row>
    <row r="283" spans="1:75" ht="15.75" customHeight="1" x14ac:dyDescent="0.2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  <c r="BN283" s="40"/>
      <c r="BO283" s="40"/>
      <c r="BP283" s="40"/>
      <c r="BQ283" s="40"/>
      <c r="BR283" s="40"/>
      <c r="BS283" s="40"/>
      <c r="BT283" s="40"/>
      <c r="BU283" s="40"/>
      <c r="BV283" s="40"/>
      <c r="BW283" s="40"/>
    </row>
    <row r="284" spans="1:75" ht="15.75" customHeight="1" x14ac:dyDescent="0.2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  <c r="BN284" s="40"/>
      <c r="BO284" s="40"/>
      <c r="BP284" s="40"/>
      <c r="BQ284" s="40"/>
      <c r="BR284" s="40"/>
      <c r="BS284" s="40"/>
      <c r="BT284" s="40"/>
      <c r="BU284" s="40"/>
      <c r="BV284" s="40"/>
      <c r="BW284" s="40"/>
    </row>
    <row r="285" spans="1:75" ht="15.75" customHeight="1" x14ac:dyDescent="0.2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  <c r="BN285" s="40"/>
      <c r="BO285" s="40"/>
      <c r="BP285" s="40"/>
      <c r="BQ285" s="40"/>
      <c r="BR285" s="40"/>
      <c r="BS285" s="40"/>
      <c r="BT285" s="40"/>
      <c r="BU285" s="40"/>
      <c r="BV285" s="40"/>
      <c r="BW285" s="40"/>
    </row>
    <row r="286" spans="1:75" ht="15.75" customHeight="1" x14ac:dyDescent="0.2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  <c r="BO286" s="40"/>
      <c r="BP286" s="40"/>
      <c r="BQ286" s="40"/>
      <c r="BR286" s="40"/>
      <c r="BS286" s="40"/>
      <c r="BT286" s="40"/>
      <c r="BU286" s="40"/>
      <c r="BV286" s="40"/>
      <c r="BW286" s="40"/>
    </row>
    <row r="287" spans="1:75" ht="15.75" customHeight="1" x14ac:dyDescent="0.2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  <c r="BO287" s="40"/>
      <c r="BP287" s="40"/>
      <c r="BQ287" s="40"/>
      <c r="BR287" s="40"/>
      <c r="BS287" s="40"/>
      <c r="BT287" s="40"/>
      <c r="BU287" s="40"/>
      <c r="BV287" s="40"/>
      <c r="BW287" s="40"/>
    </row>
    <row r="288" spans="1:75" ht="15.75" customHeight="1" x14ac:dyDescent="0.2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  <c r="BT288" s="40"/>
      <c r="BU288" s="40"/>
      <c r="BV288" s="40"/>
      <c r="BW288" s="40"/>
    </row>
    <row r="289" spans="1:75" ht="15.75" customHeight="1" x14ac:dyDescent="0.2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40"/>
      <c r="BR289" s="40"/>
      <c r="BS289" s="40"/>
      <c r="BT289" s="40"/>
      <c r="BU289" s="40"/>
      <c r="BV289" s="40"/>
      <c r="BW289" s="40"/>
    </row>
    <row r="290" spans="1:75" ht="15.75" customHeight="1" x14ac:dyDescent="0.2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  <c r="BN290" s="40"/>
      <c r="BO290" s="40"/>
      <c r="BP290" s="40"/>
      <c r="BQ290" s="40"/>
      <c r="BR290" s="40"/>
      <c r="BS290" s="40"/>
      <c r="BT290" s="40"/>
      <c r="BU290" s="40"/>
      <c r="BV290" s="40"/>
      <c r="BW290" s="40"/>
    </row>
    <row r="291" spans="1:75" ht="15.75" customHeight="1" x14ac:dyDescent="0.2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0"/>
      <c r="BP291" s="40"/>
      <c r="BQ291" s="40"/>
      <c r="BR291" s="40"/>
      <c r="BS291" s="40"/>
      <c r="BT291" s="40"/>
      <c r="BU291" s="40"/>
      <c r="BV291" s="40"/>
      <c r="BW291" s="40"/>
    </row>
    <row r="292" spans="1:75" ht="15.75" customHeight="1" x14ac:dyDescent="0.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O292" s="40"/>
      <c r="BP292" s="40"/>
      <c r="BQ292" s="40"/>
      <c r="BR292" s="40"/>
      <c r="BS292" s="40"/>
      <c r="BT292" s="40"/>
      <c r="BU292" s="40"/>
      <c r="BV292" s="40"/>
      <c r="BW292" s="40"/>
    </row>
    <row r="293" spans="1:75" ht="15.75" customHeight="1" x14ac:dyDescent="0.2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O293" s="40"/>
      <c r="BP293" s="40"/>
      <c r="BQ293" s="40"/>
      <c r="BR293" s="40"/>
      <c r="BS293" s="40"/>
      <c r="BT293" s="40"/>
      <c r="BU293" s="40"/>
      <c r="BV293" s="40"/>
      <c r="BW293" s="40"/>
    </row>
    <row r="294" spans="1:75" ht="15.75" customHeight="1" x14ac:dyDescent="0.2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  <c r="BN294" s="40"/>
      <c r="BO294" s="40"/>
      <c r="BP294" s="40"/>
      <c r="BQ294" s="40"/>
      <c r="BR294" s="40"/>
      <c r="BS294" s="40"/>
      <c r="BT294" s="40"/>
      <c r="BU294" s="40"/>
      <c r="BV294" s="40"/>
      <c r="BW294" s="40"/>
    </row>
    <row r="295" spans="1:75" ht="15.75" customHeight="1" x14ac:dyDescent="0.2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  <c r="BN295" s="40"/>
      <c r="BO295" s="40"/>
      <c r="BP295" s="40"/>
      <c r="BQ295" s="40"/>
      <c r="BR295" s="40"/>
      <c r="BS295" s="40"/>
      <c r="BT295" s="40"/>
      <c r="BU295" s="40"/>
      <c r="BV295" s="40"/>
      <c r="BW295" s="40"/>
    </row>
    <row r="296" spans="1:75" ht="15.75" customHeight="1" x14ac:dyDescent="0.2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40"/>
      <c r="BS296" s="40"/>
      <c r="BT296" s="40"/>
      <c r="BU296" s="40"/>
      <c r="BV296" s="40"/>
      <c r="BW296" s="40"/>
    </row>
    <row r="297" spans="1:75" ht="15.75" customHeight="1" x14ac:dyDescent="0.2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  <c r="BO297" s="40"/>
      <c r="BP297" s="40"/>
      <c r="BQ297" s="40"/>
      <c r="BR297" s="40"/>
      <c r="BS297" s="40"/>
      <c r="BT297" s="40"/>
      <c r="BU297" s="40"/>
      <c r="BV297" s="40"/>
      <c r="BW297" s="40"/>
    </row>
    <row r="298" spans="1:75" ht="15.75" customHeight="1" x14ac:dyDescent="0.2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  <c r="BN298" s="40"/>
      <c r="BO298" s="40"/>
      <c r="BP298" s="40"/>
      <c r="BQ298" s="40"/>
      <c r="BR298" s="40"/>
      <c r="BS298" s="40"/>
      <c r="BT298" s="40"/>
      <c r="BU298" s="40"/>
      <c r="BV298" s="40"/>
      <c r="BW298" s="40"/>
    </row>
    <row r="299" spans="1:75" ht="15.75" customHeight="1" x14ac:dyDescent="0.2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  <c r="BN299" s="40"/>
      <c r="BO299" s="40"/>
      <c r="BP299" s="40"/>
      <c r="BQ299" s="40"/>
      <c r="BR299" s="40"/>
      <c r="BS299" s="40"/>
      <c r="BT299" s="40"/>
      <c r="BU299" s="40"/>
      <c r="BV299" s="40"/>
      <c r="BW299" s="40"/>
    </row>
    <row r="300" spans="1:75" ht="15.75" customHeight="1" x14ac:dyDescent="0.2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  <c r="BN300" s="40"/>
      <c r="BO300" s="40"/>
      <c r="BP300" s="40"/>
      <c r="BQ300" s="40"/>
      <c r="BR300" s="40"/>
      <c r="BS300" s="40"/>
      <c r="BT300" s="40"/>
      <c r="BU300" s="40"/>
      <c r="BV300" s="40"/>
      <c r="BW300" s="40"/>
    </row>
    <row r="301" spans="1:75" ht="15.75" customHeight="1" x14ac:dyDescent="0.2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  <c r="BN301" s="40"/>
      <c r="BO301" s="40"/>
      <c r="BP301" s="40"/>
      <c r="BQ301" s="40"/>
      <c r="BR301" s="40"/>
      <c r="BS301" s="40"/>
      <c r="BT301" s="40"/>
      <c r="BU301" s="40"/>
      <c r="BV301" s="40"/>
      <c r="BW301" s="40"/>
    </row>
    <row r="302" spans="1:75" ht="15.75" customHeight="1" x14ac:dyDescent="0.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  <c r="BN302" s="40"/>
      <c r="BO302" s="40"/>
      <c r="BP302" s="40"/>
      <c r="BQ302" s="40"/>
      <c r="BR302" s="40"/>
      <c r="BS302" s="40"/>
      <c r="BT302" s="40"/>
      <c r="BU302" s="40"/>
      <c r="BV302" s="40"/>
      <c r="BW302" s="40"/>
    </row>
    <row r="303" spans="1:75" ht="15.75" customHeight="1" x14ac:dyDescent="0.2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  <c r="BO303" s="40"/>
      <c r="BP303" s="40"/>
      <c r="BQ303" s="40"/>
      <c r="BR303" s="40"/>
      <c r="BS303" s="40"/>
      <c r="BT303" s="40"/>
      <c r="BU303" s="40"/>
      <c r="BV303" s="40"/>
      <c r="BW303" s="40"/>
    </row>
    <row r="304" spans="1:75" ht="15.75" customHeight="1" x14ac:dyDescent="0.2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O304" s="40"/>
      <c r="BP304" s="40"/>
      <c r="BQ304" s="40"/>
      <c r="BR304" s="40"/>
      <c r="BS304" s="40"/>
      <c r="BT304" s="40"/>
      <c r="BU304" s="40"/>
      <c r="BV304" s="40"/>
      <c r="BW304" s="40"/>
    </row>
    <row r="305" spans="1:75" ht="15.75" customHeight="1" x14ac:dyDescent="0.2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  <c r="BN305" s="40"/>
      <c r="BO305" s="40"/>
      <c r="BP305" s="40"/>
      <c r="BQ305" s="40"/>
      <c r="BR305" s="40"/>
      <c r="BS305" s="40"/>
      <c r="BT305" s="40"/>
      <c r="BU305" s="40"/>
      <c r="BV305" s="40"/>
      <c r="BW305" s="40"/>
    </row>
    <row r="306" spans="1:75" ht="15.75" customHeight="1" x14ac:dyDescent="0.2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  <c r="BN306" s="40"/>
      <c r="BO306" s="40"/>
      <c r="BP306" s="40"/>
      <c r="BQ306" s="40"/>
      <c r="BR306" s="40"/>
      <c r="BS306" s="40"/>
      <c r="BT306" s="40"/>
      <c r="BU306" s="40"/>
      <c r="BV306" s="40"/>
      <c r="BW306" s="40"/>
    </row>
    <row r="307" spans="1:75" ht="15.75" customHeight="1" x14ac:dyDescent="0.2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  <c r="BN307" s="40"/>
      <c r="BO307" s="40"/>
      <c r="BP307" s="40"/>
      <c r="BQ307" s="40"/>
      <c r="BR307" s="40"/>
      <c r="BS307" s="40"/>
      <c r="BT307" s="40"/>
      <c r="BU307" s="40"/>
      <c r="BV307" s="40"/>
      <c r="BW307" s="40"/>
    </row>
    <row r="308" spans="1:75" ht="15.75" customHeight="1" x14ac:dyDescent="0.2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  <c r="BN308" s="40"/>
      <c r="BO308" s="40"/>
      <c r="BP308" s="40"/>
      <c r="BQ308" s="40"/>
      <c r="BR308" s="40"/>
      <c r="BS308" s="40"/>
      <c r="BT308" s="40"/>
      <c r="BU308" s="40"/>
      <c r="BV308" s="40"/>
      <c r="BW308" s="40"/>
    </row>
    <row r="309" spans="1:75" ht="15.75" customHeight="1" x14ac:dyDescent="0.2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  <c r="BN309" s="40"/>
      <c r="BO309" s="40"/>
      <c r="BP309" s="40"/>
      <c r="BQ309" s="40"/>
      <c r="BR309" s="40"/>
      <c r="BS309" s="40"/>
      <c r="BT309" s="40"/>
      <c r="BU309" s="40"/>
      <c r="BV309" s="40"/>
      <c r="BW309" s="40"/>
    </row>
    <row r="310" spans="1:75" ht="15.75" customHeight="1" x14ac:dyDescent="0.2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  <c r="BN310" s="40"/>
      <c r="BO310" s="40"/>
      <c r="BP310" s="40"/>
      <c r="BQ310" s="40"/>
      <c r="BR310" s="40"/>
      <c r="BS310" s="40"/>
      <c r="BT310" s="40"/>
      <c r="BU310" s="40"/>
      <c r="BV310" s="40"/>
      <c r="BW310" s="40"/>
    </row>
    <row r="311" spans="1:75" ht="15.75" customHeight="1" x14ac:dyDescent="0.2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  <c r="BN311" s="40"/>
      <c r="BO311" s="40"/>
      <c r="BP311" s="40"/>
      <c r="BQ311" s="40"/>
      <c r="BR311" s="40"/>
      <c r="BS311" s="40"/>
      <c r="BT311" s="40"/>
      <c r="BU311" s="40"/>
      <c r="BV311" s="40"/>
      <c r="BW311" s="40"/>
    </row>
    <row r="312" spans="1:75" ht="15.75" customHeight="1" x14ac:dyDescent="0.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  <c r="BN312" s="40"/>
      <c r="BO312" s="40"/>
      <c r="BP312" s="40"/>
      <c r="BQ312" s="40"/>
      <c r="BR312" s="40"/>
      <c r="BS312" s="40"/>
      <c r="BT312" s="40"/>
      <c r="BU312" s="40"/>
      <c r="BV312" s="40"/>
      <c r="BW312" s="40"/>
    </row>
    <row r="313" spans="1:75" ht="15.75" customHeight="1" x14ac:dyDescent="0.2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40"/>
      <c r="BR313" s="40"/>
      <c r="BS313" s="40"/>
      <c r="BT313" s="40"/>
      <c r="BU313" s="40"/>
      <c r="BV313" s="40"/>
      <c r="BW313" s="40"/>
    </row>
    <row r="314" spans="1:75" ht="15.75" customHeight="1" x14ac:dyDescent="0.2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  <c r="BN314" s="40"/>
      <c r="BO314" s="40"/>
      <c r="BP314" s="40"/>
      <c r="BQ314" s="40"/>
      <c r="BR314" s="40"/>
      <c r="BS314" s="40"/>
      <c r="BT314" s="40"/>
      <c r="BU314" s="40"/>
      <c r="BV314" s="40"/>
      <c r="BW314" s="40"/>
    </row>
    <row r="315" spans="1:75" ht="15.75" customHeight="1" x14ac:dyDescent="0.2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  <c r="BN315" s="40"/>
      <c r="BO315" s="40"/>
      <c r="BP315" s="40"/>
      <c r="BQ315" s="40"/>
      <c r="BR315" s="40"/>
      <c r="BS315" s="40"/>
      <c r="BT315" s="40"/>
      <c r="BU315" s="40"/>
      <c r="BV315" s="40"/>
      <c r="BW315" s="40"/>
    </row>
    <row r="316" spans="1:75" ht="15.75" customHeight="1" x14ac:dyDescent="0.2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  <c r="BN316" s="40"/>
      <c r="BO316" s="40"/>
      <c r="BP316" s="40"/>
      <c r="BQ316" s="40"/>
      <c r="BR316" s="40"/>
      <c r="BS316" s="40"/>
      <c r="BT316" s="40"/>
      <c r="BU316" s="40"/>
      <c r="BV316" s="40"/>
      <c r="BW316" s="40"/>
    </row>
    <row r="317" spans="1:75" ht="15.75" customHeight="1" x14ac:dyDescent="0.2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  <c r="BN317" s="40"/>
      <c r="BO317" s="40"/>
      <c r="BP317" s="40"/>
      <c r="BQ317" s="40"/>
      <c r="BR317" s="40"/>
      <c r="BS317" s="40"/>
      <c r="BT317" s="40"/>
      <c r="BU317" s="40"/>
      <c r="BV317" s="40"/>
      <c r="BW317" s="40"/>
    </row>
    <row r="318" spans="1:75" ht="15.75" customHeight="1" x14ac:dyDescent="0.2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  <c r="BN318" s="40"/>
      <c r="BO318" s="40"/>
      <c r="BP318" s="40"/>
      <c r="BQ318" s="40"/>
      <c r="BR318" s="40"/>
      <c r="BS318" s="40"/>
      <c r="BT318" s="40"/>
      <c r="BU318" s="40"/>
      <c r="BV318" s="40"/>
      <c r="BW318" s="40"/>
    </row>
    <row r="319" spans="1:75" ht="15.75" customHeight="1" x14ac:dyDescent="0.2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  <c r="BN319" s="40"/>
      <c r="BO319" s="40"/>
      <c r="BP319" s="40"/>
      <c r="BQ319" s="40"/>
      <c r="BR319" s="40"/>
      <c r="BS319" s="40"/>
      <c r="BT319" s="40"/>
      <c r="BU319" s="40"/>
      <c r="BV319" s="40"/>
      <c r="BW319" s="40"/>
    </row>
    <row r="320" spans="1:75" ht="15.75" customHeight="1" x14ac:dyDescent="0.2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40"/>
      <c r="BR320" s="40"/>
      <c r="BS320" s="40"/>
      <c r="BT320" s="40"/>
      <c r="BU320" s="40"/>
      <c r="BV320" s="40"/>
      <c r="BW320" s="40"/>
    </row>
    <row r="321" spans="1:75" ht="15.75" customHeight="1" x14ac:dyDescent="0.2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  <c r="BN321" s="40"/>
      <c r="BO321" s="40"/>
      <c r="BP321" s="40"/>
      <c r="BQ321" s="40"/>
      <c r="BR321" s="40"/>
      <c r="BS321" s="40"/>
      <c r="BT321" s="40"/>
      <c r="BU321" s="40"/>
      <c r="BV321" s="40"/>
      <c r="BW321" s="40"/>
    </row>
    <row r="322" spans="1:75" ht="15.75" customHeight="1" x14ac:dyDescent="0.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40"/>
      <c r="BJ322" s="40"/>
      <c r="BK322" s="40"/>
      <c r="BL322" s="40"/>
      <c r="BM322" s="40"/>
      <c r="BN322" s="40"/>
      <c r="BO322" s="40"/>
      <c r="BP322" s="40"/>
      <c r="BQ322" s="40"/>
      <c r="BR322" s="40"/>
      <c r="BS322" s="40"/>
      <c r="BT322" s="40"/>
      <c r="BU322" s="40"/>
      <c r="BV322" s="40"/>
      <c r="BW322" s="40"/>
    </row>
    <row r="323" spans="1:75" ht="15.75" customHeight="1" x14ac:dyDescent="0.2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  <c r="BN323" s="40"/>
      <c r="BO323" s="40"/>
      <c r="BP323" s="40"/>
      <c r="BQ323" s="40"/>
      <c r="BR323" s="40"/>
      <c r="BS323" s="40"/>
      <c r="BT323" s="40"/>
      <c r="BU323" s="40"/>
      <c r="BV323" s="40"/>
      <c r="BW323" s="40"/>
    </row>
    <row r="324" spans="1:75" ht="15.75" customHeight="1" x14ac:dyDescent="0.2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  <c r="BN324" s="40"/>
      <c r="BO324" s="40"/>
      <c r="BP324" s="40"/>
      <c r="BQ324" s="40"/>
      <c r="BR324" s="40"/>
      <c r="BS324" s="40"/>
      <c r="BT324" s="40"/>
      <c r="BU324" s="40"/>
      <c r="BV324" s="40"/>
      <c r="BW324" s="40"/>
    </row>
    <row r="325" spans="1:75" ht="15.75" customHeight="1" x14ac:dyDescent="0.2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40"/>
      <c r="BJ325" s="40"/>
      <c r="BK325" s="40"/>
      <c r="BL325" s="40"/>
      <c r="BM325" s="40"/>
      <c r="BN325" s="40"/>
      <c r="BO325" s="40"/>
      <c r="BP325" s="40"/>
      <c r="BQ325" s="40"/>
      <c r="BR325" s="40"/>
      <c r="BS325" s="40"/>
      <c r="BT325" s="40"/>
      <c r="BU325" s="40"/>
      <c r="BV325" s="40"/>
      <c r="BW325" s="40"/>
    </row>
    <row r="326" spans="1:75" ht="15.75" customHeight="1" x14ac:dyDescent="0.2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  <c r="BN326" s="40"/>
      <c r="BO326" s="40"/>
      <c r="BP326" s="40"/>
      <c r="BQ326" s="40"/>
      <c r="BR326" s="40"/>
      <c r="BS326" s="40"/>
      <c r="BT326" s="40"/>
      <c r="BU326" s="40"/>
      <c r="BV326" s="40"/>
      <c r="BW326" s="40"/>
    </row>
    <row r="327" spans="1:75" ht="15.75" customHeight="1" x14ac:dyDescent="0.2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40"/>
      <c r="BS327" s="40"/>
      <c r="BT327" s="40"/>
      <c r="BU327" s="40"/>
      <c r="BV327" s="40"/>
      <c r="BW327" s="40"/>
    </row>
    <row r="328" spans="1:75" ht="15.75" customHeight="1" x14ac:dyDescent="0.2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  <c r="BN328" s="40"/>
      <c r="BO328" s="40"/>
      <c r="BP328" s="40"/>
      <c r="BQ328" s="40"/>
      <c r="BR328" s="40"/>
      <c r="BS328" s="40"/>
      <c r="BT328" s="40"/>
      <c r="BU328" s="40"/>
      <c r="BV328" s="40"/>
      <c r="BW328" s="40"/>
    </row>
    <row r="329" spans="1:75" ht="15.75" customHeight="1" x14ac:dyDescent="0.2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  <c r="BN329" s="40"/>
      <c r="BO329" s="40"/>
      <c r="BP329" s="40"/>
      <c r="BQ329" s="40"/>
      <c r="BR329" s="40"/>
      <c r="BS329" s="40"/>
      <c r="BT329" s="40"/>
      <c r="BU329" s="40"/>
      <c r="BV329" s="40"/>
      <c r="BW329" s="40"/>
    </row>
    <row r="330" spans="1:75" ht="15.75" customHeight="1" x14ac:dyDescent="0.2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  <c r="BN330" s="40"/>
      <c r="BO330" s="40"/>
      <c r="BP330" s="40"/>
      <c r="BQ330" s="40"/>
      <c r="BR330" s="40"/>
      <c r="BS330" s="40"/>
      <c r="BT330" s="40"/>
      <c r="BU330" s="40"/>
      <c r="BV330" s="40"/>
      <c r="BW330" s="40"/>
    </row>
    <row r="331" spans="1:75" ht="15.75" customHeight="1" x14ac:dyDescent="0.2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  <c r="BN331" s="40"/>
      <c r="BO331" s="40"/>
      <c r="BP331" s="40"/>
      <c r="BQ331" s="40"/>
      <c r="BR331" s="40"/>
      <c r="BS331" s="40"/>
      <c r="BT331" s="40"/>
      <c r="BU331" s="40"/>
      <c r="BV331" s="40"/>
      <c r="BW331" s="40"/>
    </row>
    <row r="332" spans="1:75" ht="15.75" customHeight="1" x14ac:dyDescent="0.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  <c r="BN332" s="40"/>
      <c r="BO332" s="40"/>
      <c r="BP332" s="40"/>
      <c r="BQ332" s="40"/>
      <c r="BR332" s="40"/>
      <c r="BS332" s="40"/>
      <c r="BT332" s="40"/>
      <c r="BU332" s="40"/>
      <c r="BV332" s="40"/>
      <c r="BW332" s="40"/>
    </row>
    <row r="333" spans="1:75" ht="15.75" customHeight="1" x14ac:dyDescent="0.2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  <c r="BN333" s="40"/>
      <c r="BO333" s="40"/>
      <c r="BP333" s="40"/>
      <c r="BQ333" s="40"/>
      <c r="BR333" s="40"/>
      <c r="BS333" s="40"/>
      <c r="BT333" s="40"/>
      <c r="BU333" s="40"/>
      <c r="BV333" s="40"/>
      <c r="BW333" s="40"/>
    </row>
    <row r="334" spans="1:75" ht="15.75" customHeight="1" x14ac:dyDescent="0.2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40"/>
      <c r="BJ334" s="40"/>
      <c r="BK334" s="40"/>
      <c r="BL334" s="40"/>
      <c r="BM334" s="40"/>
      <c r="BN334" s="40"/>
      <c r="BO334" s="40"/>
      <c r="BP334" s="40"/>
      <c r="BQ334" s="40"/>
      <c r="BR334" s="40"/>
      <c r="BS334" s="40"/>
      <c r="BT334" s="40"/>
      <c r="BU334" s="40"/>
      <c r="BV334" s="40"/>
      <c r="BW334" s="40"/>
    </row>
    <row r="335" spans="1:75" ht="15.75" customHeight="1" x14ac:dyDescent="0.2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  <c r="BN335" s="40"/>
      <c r="BO335" s="40"/>
      <c r="BP335" s="40"/>
      <c r="BQ335" s="40"/>
      <c r="BR335" s="40"/>
      <c r="BS335" s="40"/>
      <c r="BT335" s="40"/>
      <c r="BU335" s="40"/>
      <c r="BV335" s="40"/>
      <c r="BW335" s="40"/>
    </row>
    <row r="336" spans="1:75" ht="15.75" customHeight="1" x14ac:dyDescent="0.2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  <c r="BN336" s="40"/>
      <c r="BO336" s="40"/>
      <c r="BP336" s="40"/>
      <c r="BQ336" s="40"/>
      <c r="BR336" s="40"/>
      <c r="BS336" s="40"/>
      <c r="BT336" s="40"/>
      <c r="BU336" s="40"/>
      <c r="BV336" s="40"/>
      <c r="BW336" s="40"/>
    </row>
    <row r="337" spans="1:75" ht="15.75" customHeight="1" x14ac:dyDescent="0.2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  <c r="BN337" s="40"/>
      <c r="BO337" s="40"/>
      <c r="BP337" s="40"/>
      <c r="BQ337" s="40"/>
      <c r="BR337" s="40"/>
      <c r="BS337" s="40"/>
      <c r="BT337" s="40"/>
      <c r="BU337" s="40"/>
      <c r="BV337" s="40"/>
      <c r="BW337" s="40"/>
    </row>
    <row r="338" spans="1:75" ht="15.75" customHeight="1" x14ac:dyDescent="0.2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  <c r="BN338" s="40"/>
      <c r="BO338" s="40"/>
      <c r="BP338" s="40"/>
      <c r="BQ338" s="40"/>
      <c r="BR338" s="40"/>
      <c r="BS338" s="40"/>
      <c r="BT338" s="40"/>
      <c r="BU338" s="40"/>
      <c r="BV338" s="40"/>
      <c r="BW338" s="40"/>
    </row>
    <row r="339" spans="1:75" ht="15.75" customHeight="1" x14ac:dyDescent="0.2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  <c r="BN339" s="40"/>
      <c r="BO339" s="40"/>
      <c r="BP339" s="40"/>
      <c r="BQ339" s="40"/>
      <c r="BR339" s="40"/>
      <c r="BS339" s="40"/>
      <c r="BT339" s="40"/>
      <c r="BU339" s="40"/>
      <c r="BV339" s="40"/>
      <c r="BW339" s="40"/>
    </row>
    <row r="340" spans="1:75" ht="15.75" customHeight="1" x14ac:dyDescent="0.2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  <c r="BN340" s="40"/>
      <c r="BO340" s="40"/>
      <c r="BP340" s="40"/>
      <c r="BQ340" s="40"/>
      <c r="BR340" s="40"/>
      <c r="BS340" s="40"/>
      <c r="BT340" s="40"/>
      <c r="BU340" s="40"/>
      <c r="BV340" s="40"/>
      <c r="BW340" s="40"/>
    </row>
    <row r="341" spans="1:75" ht="15.75" customHeight="1" x14ac:dyDescent="0.2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  <c r="BN341" s="40"/>
      <c r="BO341" s="40"/>
      <c r="BP341" s="40"/>
      <c r="BQ341" s="40"/>
      <c r="BR341" s="40"/>
      <c r="BS341" s="40"/>
      <c r="BT341" s="40"/>
      <c r="BU341" s="40"/>
      <c r="BV341" s="40"/>
      <c r="BW341" s="40"/>
    </row>
    <row r="342" spans="1:75" ht="15.75" customHeight="1" x14ac:dyDescent="0.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  <c r="BN342" s="40"/>
      <c r="BO342" s="40"/>
      <c r="BP342" s="40"/>
      <c r="BQ342" s="40"/>
      <c r="BR342" s="40"/>
      <c r="BS342" s="40"/>
      <c r="BT342" s="40"/>
      <c r="BU342" s="40"/>
      <c r="BV342" s="40"/>
      <c r="BW342" s="40"/>
    </row>
    <row r="343" spans="1:75" ht="15.75" customHeight="1" x14ac:dyDescent="0.2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40"/>
      <c r="BS343" s="40"/>
      <c r="BT343" s="40"/>
      <c r="BU343" s="40"/>
      <c r="BV343" s="40"/>
      <c r="BW343" s="40"/>
    </row>
    <row r="344" spans="1:75" ht="15.75" customHeight="1" x14ac:dyDescent="0.2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  <c r="BN344" s="40"/>
      <c r="BO344" s="40"/>
      <c r="BP344" s="40"/>
      <c r="BQ344" s="40"/>
      <c r="BR344" s="40"/>
      <c r="BS344" s="40"/>
      <c r="BT344" s="40"/>
      <c r="BU344" s="40"/>
      <c r="BV344" s="40"/>
      <c r="BW344" s="40"/>
    </row>
    <row r="345" spans="1:75" ht="15.75" customHeight="1" x14ac:dyDescent="0.2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  <c r="BN345" s="40"/>
      <c r="BO345" s="40"/>
      <c r="BP345" s="40"/>
      <c r="BQ345" s="40"/>
      <c r="BR345" s="40"/>
      <c r="BS345" s="40"/>
      <c r="BT345" s="40"/>
      <c r="BU345" s="40"/>
      <c r="BV345" s="40"/>
      <c r="BW345" s="40"/>
    </row>
    <row r="346" spans="1:75" ht="15.75" customHeight="1" x14ac:dyDescent="0.2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  <c r="BN346" s="40"/>
      <c r="BO346" s="40"/>
      <c r="BP346" s="40"/>
      <c r="BQ346" s="40"/>
      <c r="BR346" s="40"/>
      <c r="BS346" s="40"/>
      <c r="BT346" s="40"/>
      <c r="BU346" s="40"/>
      <c r="BV346" s="40"/>
      <c r="BW346" s="40"/>
    </row>
    <row r="347" spans="1:75" ht="15.75" customHeight="1" x14ac:dyDescent="0.2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  <c r="BN347" s="40"/>
      <c r="BO347" s="40"/>
      <c r="BP347" s="40"/>
      <c r="BQ347" s="40"/>
      <c r="BR347" s="40"/>
      <c r="BS347" s="40"/>
      <c r="BT347" s="40"/>
      <c r="BU347" s="40"/>
      <c r="BV347" s="40"/>
      <c r="BW347" s="40"/>
    </row>
    <row r="348" spans="1:75" ht="15.75" customHeight="1" x14ac:dyDescent="0.2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  <c r="BN348" s="40"/>
      <c r="BO348" s="40"/>
      <c r="BP348" s="40"/>
      <c r="BQ348" s="40"/>
      <c r="BR348" s="40"/>
      <c r="BS348" s="40"/>
      <c r="BT348" s="40"/>
      <c r="BU348" s="40"/>
      <c r="BV348" s="40"/>
      <c r="BW348" s="40"/>
    </row>
    <row r="349" spans="1:75" ht="15.75" customHeight="1" x14ac:dyDescent="0.2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</row>
    <row r="350" spans="1:75" ht="15.75" customHeight="1" x14ac:dyDescent="0.2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O350" s="40"/>
      <c r="BP350" s="40"/>
      <c r="BQ350" s="40"/>
      <c r="BR350" s="40"/>
      <c r="BS350" s="40"/>
      <c r="BT350" s="40"/>
      <c r="BU350" s="40"/>
      <c r="BV350" s="40"/>
      <c r="BW350" s="40"/>
    </row>
    <row r="351" spans="1:75" ht="15.75" customHeight="1" x14ac:dyDescent="0.2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  <c r="BN351" s="40"/>
      <c r="BO351" s="40"/>
      <c r="BP351" s="40"/>
      <c r="BQ351" s="40"/>
      <c r="BR351" s="40"/>
      <c r="BS351" s="40"/>
      <c r="BT351" s="40"/>
      <c r="BU351" s="40"/>
      <c r="BV351" s="40"/>
      <c r="BW351" s="40"/>
    </row>
    <row r="352" spans="1:75" ht="15.75" customHeight="1" x14ac:dyDescent="0.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  <c r="BM352" s="40"/>
      <c r="BN352" s="40"/>
      <c r="BO352" s="40"/>
      <c r="BP352" s="40"/>
      <c r="BQ352" s="40"/>
      <c r="BR352" s="40"/>
      <c r="BS352" s="40"/>
      <c r="BT352" s="40"/>
      <c r="BU352" s="40"/>
      <c r="BV352" s="40"/>
      <c r="BW352" s="40"/>
    </row>
    <row r="353" spans="1:75" ht="15.75" customHeight="1" x14ac:dyDescent="0.2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40"/>
      <c r="BJ353" s="40"/>
      <c r="BK353" s="40"/>
      <c r="BL353" s="40"/>
      <c r="BM353" s="40"/>
      <c r="BN353" s="40"/>
      <c r="BO353" s="40"/>
      <c r="BP353" s="40"/>
      <c r="BQ353" s="40"/>
      <c r="BR353" s="40"/>
      <c r="BS353" s="40"/>
      <c r="BT353" s="40"/>
      <c r="BU353" s="40"/>
      <c r="BV353" s="40"/>
      <c r="BW353" s="40"/>
    </row>
    <row r="354" spans="1:75" ht="15.75" customHeight="1" x14ac:dyDescent="0.2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  <c r="BN354" s="40"/>
      <c r="BO354" s="40"/>
      <c r="BP354" s="40"/>
      <c r="BQ354" s="40"/>
      <c r="BR354" s="40"/>
      <c r="BS354" s="40"/>
      <c r="BT354" s="40"/>
      <c r="BU354" s="40"/>
      <c r="BV354" s="40"/>
      <c r="BW354" s="40"/>
    </row>
    <row r="355" spans="1:75" ht="15.75" customHeight="1" x14ac:dyDescent="0.2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0"/>
      <c r="BM355" s="40"/>
      <c r="BN355" s="40"/>
      <c r="BO355" s="40"/>
      <c r="BP355" s="40"/>
      <c r="BQ355" s="40"/>
      <c r="BR355" s="40"/>
      <c r="BS355" s="40"/>
      <c r="BT355" s="40"/>
      <c r="BU355" s="40"/>
      <c r="BV355" s="40"/>
      <c r="BW355" s="40"/>
    </row>
    <row r="356" spans="1:75" ht="15.75" customHeight="1" x14ac:dyDescent="0.2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40"/>
      <c r="BM356" s="40"/>
      <c r="BN356" s="40"/>
      <c r="BO356" s="40"/>
      <c r="BP356" s="40"/>
      <c r="BQ356" s="40"/>
      <c r="BR356" s="40"/>
      <c r="BS356" s="40"/>
      <c r="BT356" s="40"/>
      <c r="BU356" s="40"/>
      <c r="BV356" s="40"/>
      <c r="BW356" s="40"/>
    </row>
    <row r="357" spans="1:75" ht="15.75" customHeight="1" x14ac:dyDescent="0.2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  <c r="BN357" s="40"/>
      <c r="BO357" s="40"/>
      <c r="BP357" s="40"/>
      <c r="BQ357" s="40"/>
      <c r="BR357" s="40"/>
      <c r="BS357" s="40"/>
      <c r="BT357" s="40"/>
      <c r="BU357" s="40"/>
      <c r="BV357" s="40"/>
      <c r="BW357" s="40"/>
    </row>
    <row r="358" spans="1:75" ht="15.75" customHeight="1" x14ac:dyDescent="0.2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  <c r="BN358" s="40"/>
      <c r="BO358" s="40"/>
      <c r="BP358" s="40"/>
      <c r="BQ358" s="40"/>
      <c r="BR358" s="40"/>
      <c r="BS358" s="40"/>
      <c r="BT358" s="40"/>
      <c r="BU358" s="40"/>
      <c r="BV358" s="40"/>
      <c r="BW358" s="40"/>
    </row>
    <row r="359" spans="1:75" ht="15.75" customHeight="1" x14ac:dyDescent="0.2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40"/>
      <c r="BM359" s="40"/>
      <c r="BN359" s="40"/>
      <c r="BO359" s="40"/>
      <c r="BP359" s="40"/>
      <c r="BQ359" s="40"/>
      <c r="BR359" s="40"/>
      <c r="BS359" s="40"/>
      <c r="BT359" s="40"/>
      <c r="BU359" s="40"/>
      <c r="BV359" s="40"/>
      <c r="BW359" s="40"/>
    </row>
    <row r="360" spans="1:75" ht="15.75" customHeight="1" x14ac:dyDescent="0.2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  <c r="BN360" s="40"/>
      <c r="BO360" s="40"/>
      <c r="BP360" s="40"/>
      <c r="BQ360" s="40"/>
      <c r="BR360" s="40"/>
      <c r="BS360" s="40"/>
      <c r="BT360" s="40"/>
      <c r="BU360" s="40"/>
      <c r="BV360" s="40"/>
      <c r="BW360" s="40"/>
    </row>
    <row r="361" spans="1:75" ht="15.75" customHeight="1" x14ac:dyDescent="0.2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  <c r="BN361" s="40"/>
      <c r="BO361" s="40"/>
      <c r="BP361" s="40"/>
      <c r="BQ361" s="40"/>
      <c r="BR361" s="40"/>
      <c r="BS361" s="40"/>
      <c r="BT361" s="40"/>
      <c r="BU361" s="40"/>
      <c r="BV361" s="40"/>
      <c r="BW361" s="40"/>
    </row>
    <row r="362" spans="1:75" ht="15.75" customHeight="1" x14ac:dyDescent="0.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40"/>
      <c r="BJ362" s="40"/>
      <c r="BK362" s="40"/>
      <c r="BL362" s="40"/>
      <c r="BM362" s="40"/>
      <c r="BN362" s="40"/>
      <c r="BO362" s="40"/>
      <c r="BP362" s="40"/>
      <c r="BQ362" s="40"/>
      <c r="BR362" s="40"/>
      <c r="BS362" s="40"/>
      <c r="BT362" s="40"/>
      <c r="BU362" s="40"/>
      <c r="BV362" s="40"/>
      <c r="BW362" s="40"/>
    </row>
    <row r="363" spans="1:75" ht="15.75" customHeight="1" x14ac:dyDescent="0.2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  <c r="BN363" s="40"/>
      <c r="BO363" s="40"/>
      <c r="BP363" s="40"/>
      <c r="BQ363" s="40"/>
      <c r="BR363" s="40"/>
      <c r="BS363" s="40"/>
      <c r="BT363" s="40"/>
      <c r="BU363" s="40"/>
      <c r="BV363" s="40"/>
      <c r="BW363" s="40"/>
    </row>
    <row r="364" spans="1:75" ht="15.75" customHeight="1" x14ac:dyDescent="0.2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40"/>
      <c r="BJ364" s="40"/>
      <c r="BK364" s="40"/>
      <c r="BL364" s="40"/>
      <c r="BM364" s="40"/>
      <c r="BN364" s="40"/>
      <c r="BO364" s="40"/>
      <c r="BP364" s="40"/>
      <c r="BQ364" s="40"/>
      <c r="BR364" s="40"/>
      <c r="BS364" s="40"/>
      <c r="BT364" s="40"/>
      <c r="BU364" s="40"/>
      <c r="BV364" s="40"/>
      <c r="BW364" s="40"/>
    </row>
    <row r="365" spans="1:75" ht="15.75" customHeight="1" x14ac:dyDescent="0.2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  <c r="BN365" s="40"/>
      <c r="BO365" s="40"/>
      <c r="BP365" s="40"/>
      <c r="BQ365" s="40"/>
      <c r="BR365" s="40"/>
      <c r="BS365" s="40"/>
      <c r="BT365" s="40"/>
      <c r="BU365" s="40"/>
      <c r="BV365" s="40"/>
      <c r="BW365" s="40"/>
    </row>
    <row r="366" spans="1:75" ht="15.75" customHeight="1" x14ac:dyDescent="0.2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40"/>
      <c r="BJ366" s="40"/>
      <c r="BK366" s="40"/>
      <c r="BL366" s="40"/>
      <c r="BM366" s="40"/>
      <c r="BN366" s="40"/>
      <c r="BO366" s="40"/>
      <c r="BP366" s="40"/>
      <c r="BQ366" s="40"/>
      <c r="BR366" s="40"/>
      <c r="BS366" s="40"/>
      <c r="BT366" s="40"/>
      <c r="BU366" s="40"/>
      <c r="BV366" s="40"/>
      <c r="BW366" s="40"/>
    </row>
    <row r="367" spans="1:75" ht="15.75" customHeight="1" x14ac:dyDescent="0.2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40"/>
      <c r="BJ367" s="40"/>
      <c r="BK367" s="40"/>
      <c r="BL367" s="40"/>
      <c r="BM367" s="40"/>
      <c r="BN367" s="40"/>
      <c r="BO367" s="40"/>
      <c r="BP367" s="40"/>
      <c r="BQ367" s="40"/>
      <c r="BR367" s="40"/>
      <c r="BS367" s="40"/>
      <c r="BT367" s="40"/>
      <c r="BU367" s="40"/>
      <c r="BV367" s="40"/>
      <c r="BW367" s="40"/>
    </row>
    <row r="368" spans="1:75" ht="15.75" customHeight="1" x14ac:dyDescent="0.2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40"/>
      <c r="BJ368" s="40"/>
      <c r="BK368" s="40"/>
      <c r="BL368" s="40"/>
      <c r="BM368" s="40"/>
      <c r="BN368" s="40"/>
      <c r="BO368" s="40"/>
      <c r="BP368" s="40"/>
      <c r="BQ368" s="40"/>
      <c r="BR368" s="40"/>
      <c r="BS368" s="40"/>
      <c r="BT368" s="40"/>
      <c r="BU368" s="40"/>
      <c r="BV368" s="40"/>
      <c r="BW368" s="40"/>
    </row>
    <row r="369" spans="1:75" ht="15.75" customHeight="1" x14ac:dyDescent="0.2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  <c r="BN369" s="40"/>
      <c r="BO369" s="40"/>
      <c r="BP369" s="40"/>
      <c r="BQ369" s="40"/>
      <c r="BR369" s="40"/>
      <c r="BS369" s="40"/>
      <c r="BT369" s="40"/>
      <c r="BU369" s="40"/>
      <c r="BV369" s="40"/>
      <c r="BW369" s="40"/>
    </row>
    <row r="370" spans="1:75" ht="15.75" customHeight="1" x14ac:dyDescent="0.2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0"/>
      <c r="BM370" s="40"/>
      <c r="BN370" s="40"/>
      <c r="BO370" s="40"/>
      <c r="BP370" s="40"/>
      <c r="BQ370" s="40"/>
      <c r="BR370" s="40"/>
      <c r="BS370" s="40"/>
      <c r="BT370" s="40"/>
      <c r="BU370" s="40"/>
      <c r="BV370" s="40"/>
      <c r="BW370" s="40"/>
    </row>
    <row r="371" spans="1:75" ht="15.75" customHeight="1" x14ac:dyDescent="0.2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  <c r="BN371" s="40"/>
      <c r="BO371" s="40"/>
      <c r="BP371" s="40"/>
      <c r="BQ371" s="40"/>
      <c r="BR371" s="40"/>
      <c r="BS371" s="40"/>
      <c r="BT371" s="40"/>
      <c r="BU371" s="40"/>
      <c r="BV371" s="40"/>
      <c r="BW371" s="40"/>
    </row>
    <row r="372" spans="1:75" ht="15.75" customHeight="1" x14ac:dyDescent="0.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40"/>
      <c r="BJ372" s="40"/>
      <c r="BK372" s="40"/>
      <c r="BL372" s="40"/>
      <c r="BM372" s="40"/>
      <c r="BN372" s="40"/>
      <c r="BO372" s="40"/>
      <c r="BP372" s="40"/>
      <c r="BQ372" s="40"/>
      <c r="BR372" s="40"/>
      <c r="BS372" s="40"/>
      <c r="BT372" s="40"/>
      <c r="BU372" s="40"/>
      <c r="BV372" s="40"/>
      <c r="BW372" s="40"/>
    </row>
    <row r="373" spans="1:75" ht="15.75" customHeight="1" x14ac:dyDescent="0.2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40"/>
      <c r="BJ373" s="40"/>
      <c r="BK373" s="40"/>
      <c r="BL373" s="40"/>
      <c r="BM373" s="40"/>
      <c r="BN373" s="40"/>
      <c r="BO373" s="40"/>
      <c r="BP373" s="40"/>
      <c r="BQ373" s="40"/>
      <c r="BR373" s="40"/>
      <c r="BS373" s="40"/>
      <c r="BT373" s="40"/>
      <c r="BU373" s="40"/>
      <c r="BV373" s="40"/>
      <c r="BW373" s="40"/>
    </row>
    <row r="374" spans="1:75" ht="15.75" customHeight="1" x14ac:dyDescent="0.2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40"/>
      <c r="BJ374" s="40"/>
      <c r="BK374" s="40"/>
      <c r="BL374" s="40"/>
      <c r="BM374" s="40"/>
      <c r="BN374" s="40"/>
      <c r="BO374" s="40"/>
      <c r="BP374" s="40"/>
      <c r="BQ374" s="40"/>
      <c r="BR374" s="40"/>
      <c r="BS374" s="40"/>
      <c r="BT374" s="40"/>
      <c r="BU374" s="40"/>
      <c r="BV374" s="40"/>
      <c r="BW374" s="40"/>
    </row>
    <row r="375" spans="1:75" ht="15.75" customHeight="1" x14ac:dyDescent="0.2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  <c r="BN375" s="40"/>
      <c r="BO375" s="40"/>
      <c r="BP375" s="40"/>
      <c r="BQ375" s="40"/>
      <c r="BR375" s="40"/>
      <c r="BS375" s="40"/>
      <c r="BT375" s="40"/>
      <c r="BU375" s="40"/>
      <c r="BV375" s="40"/>
      <c r="BW375" s="40"/>
    </row>
    <row r="376" spans="1:75" ht="15.75" customHeight="1" x14ac:dyDescent="0.2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40"/>
      <c r="BJ376" s="40"/>
      <c r="BK376" s="40"/>
      <c r="BL376" s="40"/>
      <c r="BM376" s="40"/>
      <c r="BN376" s="40"/>
      <c r="BO376" s="40"/>
      <c r="BP376" s="40"/>
      <c r="BQ376" s="40"/>
      <c r="BR376" s="40"/>
      <c r="BS376" s="40"/>
      <c r="BT376" s="40"/>
      <c r="BU376" s="40"/>
      <c r="BV376" s="40"/>
      <c r="BW376" s="40"/>
    </row>
    <row r="377" spans="1:75" ht="15.75" customHeight="1" x14ac:dyDescent="0.2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  <c r="BR377" s="40"/>
      <c r="BS377" s="40"/>
      <c r="BT377" s="40"/>
      <c r="BU377" s="40"/>
      <c r="BV377" s="40"/>
      <c r="BW377" s="40"/>
    </row>
    <row r="378" spans="1:75" ht="15.75" customHeight="1" x14ac:dyDescent="0.2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  <c r="BO378" s="40"/>
      <c r="BP378" s="40"/>
      <c r="BQ378" s="40"/>
      <c r="BR378" s="40"/>
      <c r="BS378" s="40"/>
      <c r="BT378" s="40"/>
      <c r="BU378" s="40"/>
      <c r="BV378" s="40"/>
      <c r="BW378" s="40"/>
    </row>
    <row r="379" spans="1:75" ht="15.75" customHeight="1" x14ac:dyDescent="0.2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  <c r="BN379" s="40"/>
      <c r="BO379" s="40"/>
      <c r="BP379" s="40"/>
      <c r="BQ379" s="40"/>
      <c r="BR379" s="40"/>
      <c r="BS379" s="40"/>
      <c r="BT379" s="40"/>
      <c r="BU379" s="40"/>
      <c r="BV379" s="40"/>
      <c r="BW379" s="40"/>
    </row>
    <row r="380" spans="1:75" ht="15.75" customHeight="1" x14ac:dyDescent="0.2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40"/>
      <c r="BJ380" s="40"/>
      <c r="BK380" s="40"/>
      <c r="BL380" s="40"/>
      <c r="BM380" s="40"/>
      <c r="BN380" s="40"/>
      <c r="BO380" s="40"/>
      <c r="BP380" s="40"/>
      <c r="BQ380" s="40"/>
      <c r="BR380" s="40"/>
      <c r="BS380" s="40"/>
      <c r="BT380" s="40"/>
      <c r="BU380" s="40"/>
      <c r="BV380" s="40"/>
      <c r="BW380" s="40"/>
    </row>
    <row r="381" spans="1:75" ht="15.75" customHeight="1" x14ac:dyDescent="0.2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  <c r="BN381" s="40"/>
      <c r="BO381" s="40"/>
      <c r="BP381" s="40"/>
      <c r="BQ381" s="40"/>
      <c r="BR381" s="40"/>
      <c r="BS381" s="40"/>
      <c r="BT381" s="40"/>
      <c r="BU381" s="40"/>
      <c r="BV381" s="40"/>
      <c r="BW381" s="40"/>
    </row>
    <row r="382" spans="1:75" ht="15.75" customHeight="1" x14ac:dyDescent="0.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40"/>
      <c r="BJ382" s="40"/>
      <c r="BK382" s="40"/>
      <c r="BL382" s="40"/>
      <c r="BM382" s="40"/>
      <c r="BN382" s="40"/>
      <c r="BO382" s="40"/>
      <c r="BP382" s="40"/>
      <c r="BQ382" s="40"/>
      <c r="BR382" s="40"/>
      <c r="BS382" s="40"/>
      <c r="BT382" s="40"/>
      <c r="BU382" s="40"/>
      <c r="BV382" s="40"/>
      <c r="BW382" s="40"/>
    </row>
    <row r="383" spans="1:75" ht="15.75" customHeight="1" x14ac:dyDescent="0.2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  <c r="BN383" s="40"/>
      <c r="BO383" s="40"/>
      <c r="BP383" s="40"/>
      <c r="BQ383" s="40"/>
      <c r="BR383" s="40"/>
      <c r="BS383" s="40"/>
      <c r="BT383" s="40"/>
      <c r="BU383" s="40"/>
      <c r="BV383" s="40"/>
      <c r="BW383" s="40"/>
    </row>
    <row r="384" spans="1:75" ht="15.75" customHeight="1" x14ac:dyDescent="0.2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  <c r="BN384" s="40"/>
      <c r="BO384" s="40"/>
      <c r="BP384" s="40"/>
      <c r="BQ384" s="40"/>
      <c r="BR384" s="40"/>
      <c r="BS384" s="40"/>
      <c r="BT384" s="40"/>
      <c r="BU384" s="40"/>
      <c r="BV384" s="40"/>
      <c r="BW384" s="40"/>
    </row>
    <row r="385" spans="1:75" ht="15.75" customHeight="1" x14ac:dyDescent="0.2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  <c r="BN385" s="40"/>
      <c r="BO385" s="40"/>
      <c r="BP385" s="40"/>
      <c r="BQ385" s="40"/>
      <c r="BR385" s="40"/>
      <c r="BS385" s="40"/>
      <c r="BT385" s="40"/>
      <c r="BU385" s="40"/>
      <c r="BV385" s="40"/>
      <c r="BW385" s="40"/>
    </row>
    <row r="386" spans="1:75" ht="15.75" customHeight="1" x14ac:dyDescent="0.2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40"/>
      <c r="BJ386" s="40"/>
      <c r="BK386" s="40"/>
      <c r="BL386" s="40"/>
      <c r="BM386" s="40"/>
      <c r="BN386" s="40"/>
      <c r="BO386" s="40"/>
      <c r="BP386" s="40"/>
      <c r="BQ386" s="40"/>
      <c r="BR386" s="40"/>
      <c r="BS386" s="40"/>
      <c r="BT386" s="40"/>
      <c r="BU386" s="40"/>
      <c r="BV386" s="40"/>
      <c r="BW386" s="40"/>
    </row>
    <row r="387" spans="1:75" ht="15.75" customHeight="1" x14ac:dyDescent="0.2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  <c r="BN387" s="40"/>
      <c r="BO387" s="40"/>
      <c r="BP387" s="40"/>
      <c r="BQ387" s="40"/>
      <c r="BR387" s="40"/>
      <c r="BS387" s="40"/>
      <c r="BT387" s="40"/>
      <c r="BU387" s="40"/>
      <c r="BV387" s="40"/>
      <c r="BW387" s="40"/>
    </row>
    <row r="388" spans="1:75" ht="15.75" customHeight="1" x14ac:dyDescent="0.2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40"/>
      <c r="BJ388" s="40"/>
      <c r="BK388" s="40"/>
      <c r="BL388" s="40"/>
      <c r="BM388" s="40"/>
      <c r="BN388" s="40"/>
      <c r="BO388" s="40"/>
      <c r="BP388" s="40"/>
      <c r="BQ388" s="40"/>
      <c r="BR388" s="40"/>
      <c r="BS388" s="40"/>
      <c r="BT388" s="40"/>
      <c r="BU388" s="40"/>
      <c r="BV388" s="40"/>
      <c r="BW388" s="40"/>
    </row>
    <row r="389" spans="1:75" ht="15.75" customHeight="1" x14ac:dyDescent="0.2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40"/>
      <c r="BJ389" s="40"/>
      <c r="BK389" s="40"/>
      <c r="BL389" s="40"/>
      <c r="BM389" s="40"/>
      <c r="BN389" s="40"/>
      <c r="BO389" s="40"/>
      <c r="BP389" s="40"/>
      <c r="BQ389" s="40"/>
      <c r="BR389" s="40"/>
      <c r="BS389" s="40"/>
      <c r="BT389" s="40"/>
      <c r="BU389" s="40"/>
      <c r="BV389" s="40"/>
      <c r="BW389" s="40"/>
    </row>
    <row r="390" spans="1:75" ht="15.75" customHeight="1" x14ac:dyDescent="0.2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  <c r="BN390" s="40"/>
      <c r="BO390" s="40"/>
      <c r="BP390" s="40"/>
      <c r="BQ390" s="40"/>
      <c r="BR390" s="40"/>
      <c r="BS390" s="40"/>
      <c r="BT390" s="40"/>
      <c r="BU390" s="40"/>
      <c r="BV390" s="40"/>
      <c r="BW390" s="40"/>
    </row>
    <row r="391" spans="1:75" ht="15.75" customHeight="1" x14ac:dyDescent="0.2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40"/>
      <c r="BJ391" s="40"/>
      <c r="BK391" s="40"/>
      <c r="BL391" s="40"/>
      <c r="BM391" s="40"/>
      <c r="BN391" s="40"/>
      <c r="BO391" s="40"/>
      <c r="BP391" s="40"/>
      <c r="BQ391" s="40"/>
      <c r="BR391" s="40"/>
      <c r="BS391" s="40"/>
      <c r="BT391" s="40"/>
      <c r="BU391" s="40"/>
      <c r="BV391" s="40"/>
      <c r="BW391" s="40"/>
    </row>
    <row r="392" spans="1:75" ht="15.75" customHeight="1" x14ac:dyDescent="0.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40"/>
      <c r="BJ392" s="40"/>
      <c r="BK392" s="40"/>
      <c r="BL392" s="40"/>
      <c r="BM392" s="40"/>
      <c r="BN392" s="40"/>
      <c r="BO392" s="40"/>
      <c r="BP392" s="40"/>
      <c r="BQ392" s="40"/>
      <c r="BR392" s="40"/>
      <c r="BS392" s="40"/>
      <c r="BT392" s="40"/>
      <c r="BU392" s="40"/>
      <c r="BV392" s="40"/>
      <c r="BW392" s="40"/>
    </row>
    <row r="393" spans="1:75" ht="15.75" customHeight="1" x14ac:dyDescent="0.2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  <c r="BN393" s="40"/>
      <c r="BO393" s="40"/>
      <c r="BP393" s="40"/>
      <c r="BQ393" s="40"/>
      <c r="BR393" s="40"/>
      <c r="BS393" s="40"/>
      <c r="BT393" s="40"/>
      <c r="BU393" s="40"/>
      <c r="BV393" s="40"/>
      <c r="BW393" s="40"/>
    </row>
    <row r="394" spans="1:75" ht="15.75" customHeight="1" x14ac:dyDescent="0.2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  <c r="BN394" s="40"/>
      <c r="BO394" s="40"/>
      <c r="BP394" s="40"/>
      <c r="BQ394" s="40"/>
      <c r="BR394" s="40"/>
      <c r="BS394" s="40"/>
      <c r="BT394" s="40"/>
      <c r="BU394" s="40"/>
      <c r="BV394" s="40"/>
      <c r="BW394" s="40"/>
    </row>
    <row r="395" spans="1:75" ht="15.75" customHeight="1" x14ac:dyDescent="0.2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  <c r="BN395" s="40"/>
      <c r="BO395" s="40"/>
      <c r="BP395" s="40"/>
      <c r="BQ395" s="40"/>
      <c r="BR395" s="40"/>
      <c r="BS395" s="40"/>
      <c r="BT395" s="40"/>
      <c r="BU395" s="40"/>
      <c r="BV395" s="40"/>
      <c r="BW395" s="40"/>
    </row>
    <row r="396" spans="1:75" ht="15.75" customHeight="1" x14ac:dyDescent="0.2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40"/>
      <c r="BJ396" s="40"/>
      <c r="BK396" s="40"/>
      <c r="BL396" s="40"/>
      <c r="BM396" s="40"/>
      <c r="BN396" s="40"/>
      <c r="BO396" s="40"/>
      <c r="BP396" s="40"/>
      <c r="BQ396" s="40"/>
      <c r="BR396" s="40"/>
      <c r="BS396" s="40"/>
      <c r="BT396" s="40"/>
      <c r="BU396" s="40"/>
      <c r="BV396" s="40"/>
      <c r="BW396" s="40"/>
    </row>
    <row r="397" spans="1:75" ht="15.75" customHeight="1" x14ac:dyDescent="0.2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40"/>
      <c r="BJ397" s="40"/>
      <c r="BK397" s="40"/>
      <c r="BL397" s="40"/>
      <c r="BM397" s="40"/>
      <c r="BN397" s="40"/>
      <c r="BO397" s="40"/>
      <c r="BP397" s="40"/>
      <c r="BQ397" s="40"/>
      <c r="BR397" s="40"/>
      <c r="BS397" s="40"/>
      <c r="BT397" s="40"/>
      <c r="BU397" s="40"/>
      <c r="BV397" s="40"/>
      <c r="BW397" s="40"/>
    </row>
    <row r="398" spans="1:75" ht="15.75" customHeight="1" x14ac:dyDescent="0.2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40"/>
      <c r="BJ398" s="40"/>
      <c r="BK398" s="40"/>
      <c r="BL398" s="40"/>
      <c r="BM398" s="40"/>
      <c r="BN398" s="40"/>
      <c r="BO398" s="40"/>
      <c r="BP398" s="40"/>
      <c r="BQ398" s="40"/>
      <c r="BR398" s="40"/>
      <c r="BS398" s="40"/>
      <c r="BT398" s="40"/>
      <c r="BU398" s="40"/>
      <c r="BV398" s="40"/>
      <c r="BW398" s="40"/>
    </row>
    <row r="399" spans="1:75" ht="15.75" customHeight="1" x14ac:dyDescent="0.2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40"/>
      <c r="BJ399" s="40"/>
      <c r="BK399" s="40"/>
      <c r="BL399" s="40"/>
      <c r="BM399" s="40"/>
      <c r="BN399" s="40"/>
      <c r="BO399" s="40"/>
      <c r="BP399" s="40"/>
      <c r="BQ399" s="40"/>
      <c r="BR399" s="40"/>
      <c r="BS399" s="40"/>
      <c r="BT399" s="40"/>
      <c r="BU399" s="40"/>
      <c r="BV399" s="40"/>
      <c r="BW399" s="40"/>
    </row>
    <row r="400" spans="1:75" ht="15.75" customHeight="1" x14ac:dyDescent="0.2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40"/>
      <c r="BJ400" s="40"/>
      <c r="BK400" s="40"/>
      <c r="BL400" s="40"/>
      <c r="BM400" s="40"/>
      <c r="BN400" s="40"/>
      <c r="BO400" s="40"/>
      <c r="BP400" s="40"/>
      <c r="BQ400" s="40"/>
      <c r="BR400" s="40"/>
      <c r="BS400" s="40"/>
      <c r="BT400" s="40"/>
      <c r="BU400" s="40"/>
      <c r="BV400" s="40"/>
      <c r="BW400" s="40"/>
    </row>
    <row r="401" spans="1:75" ht="15.75" customHeight="1" x14ac:dyDescent="0.2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40"/>
      <c r="BJ401" s="40"/>
      <c r="BK401" s="40"/>
      <c r="BL401" s="40"/>
      <c r="BM401" s="40"/>
      <c r="BN401" s="40"/>
      <c r="BO401" s="40"/>
      <c r="BP401" s="40"/>
      <c r="BQ401" s="40"/>
      <c r="BR401" s="40"/>
      <c r="BS401" s="40"/>
      <c r="BT401" s="40"/>
      <c r="BU401" s="40"/>
      <c r="BV401" s="40"/>
      <c r="BW401" s="40"/>
    </row>
    <row r="402" spans="1:75" ht="15.75" customHeight="1" x14ac:dyDescent="0.2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40"/>
      <c r="BJ402" s="40"/>
      <c r="BK402" s="40"/>
      <c r="BL402" s="40"/>
      <c r="BM402" s="40"/>
      <c r="BN402" s="40"/>
      <c r="BO402" s="40"/>
      <c r="BP402" s="40"/>
      <c r="BQ402" s="40"/>
      <c r="BR402" s="40"/>
      <c r="BS402" s="40"/>
      <c r="BT402" s="40"/>
      <c r="BU402" s="40"/>
      <c r="BV402" s="40"/>
      <c r="BW402" s="40"/>
    </row>
    <row r="403" spans="1:75" ht="15.75" customHeight="1" x14ac:dyDescent="0.2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40"/>
      <c r="BJ403" s="40"/>
      <c r="BK403" s="40"/>
      <c r="BL403" s="40"/>
      <c r="BM403" s="40"/>
      <c r="BN403" s="40"/>
      <c r="BO403" s="40"/>
      <c r="BP403" s="40"/>
      <c r="BQ403" s="40"/>
      <c r="BR403" s="40"/>
      <c r="BS403" s="40"/>
      <c r="BT403" s="40"/>
      <c r="BU403" s="40"/>
      <c r="BV403" s="40"/>
      <c r="BW403" s="40"/>
    </row>
    <row r="404" spans="1:75" ht="15.75" customHeight="1" x14ac:dyDescent="0.2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40"/>
      <c r="BJ404" s="40"/>
      <c r="BK404" s="40"/>
      <c r="BL404" s="40"/>
      <c r="BM404" s="40"/>
      <c r="BN404" s="40"/>
      <c r="BO404" s="40"/>
      <c r="BP404" s="40"/>
      <c r="BQ404" s="40"/>
      <c r="BR404" s="40"/>
      <c r="BS404" s="40"/>
      <c r="BT404" s="40"/>
      <c r="BU404" s="40"/>
      <c r="BV404" s="40"/>
      <c r="BW404" s="40"/>
    </row>
    <row r="405" spans="1:75" ht="15.75" customHeight="1" x14ac:dyDescent="0.2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40"/>
      <c r="BJ405" s="40"/>
      <c r="BK405" s="40"/>
      <c r="BL405" s="40"/>
      <c r="BM405" s="40"/>
      <c r="BN405" s="40"/>
      <c r="BO405" s="40"/>
      <c r="BP405" s="40"/>
      <c r="BQ405" s="40"/>
      <c r="BR405" s="40"/>
      <c r="BS405" s="40"/>
      <c r="BT405" s="40"/>
      <c r="BU405" s="40"/>
      <c r="BV405" s="40"/>
      <c r="BW405" s="40"/>
    </row>
    <row r="406" spans="1:75" ht="15.75" customHeight="1" x14ac:dyDescent="0.2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40"/>
      <c r="BJ406" s="40"/>
      <c r="BK406" s="40"/>
      <c r="BL406" s="40"/>
      <c r="BM406" s="40"/>
      <c r="BN406" s="40"/>
      <c r="BO406" s="40"/>
      <c r="BP406" s="40"/>
      <c r="BQ406" s="40"/>
      <c r="BR406" s="40"/>
      <c r="BS406" s="40"/>
      <c r="BT406" s="40"/>
      <c r="BU406" s="40"/>
      <c r="BV406" s="40"/>
      <c r="BW406" s="40"/>
    </row>
    <row r="407" spans="1:75" ht="15.75" customHeight="1" x14ac:dyDescent="0.2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40"/>
      <c r="BJ407" s="40"/>
      <c r="BK407" s="40"/>
      <c r="BL407" s="40"/>
      <c r="BM407" s="40"/>
      <c r="BN407" s="40"/>
      <c r="BO407" s="40"/>
      <c r="BP407" s="40"/>
      <c r="BQ407" s="40"/>
      <c r="BR407" s="40"/>
      <c r="BS407" s="40"/>
      <c r="BT407" s="40"/>
      <c r="BU407" s="40"/>
      <c r="BV407" s="40"/>
      <c r="BW407" s="40"/>
    </row>
    <row r="408" spans="1:75" ht="15.75" customHeight="1" x14ac:dyDescent="0.2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40"/>
      <c r="BJ408" s="40"/>
      <c r="BK408" s="40"/>
      <c r="BL408" s="40"/>
      <c r="BM408" s="40"/>
      <c r="BN408" s="40"/>
      <c r="BO408" s="40"/>
      <c r="BP408" s="40"/>
      <c r="BQ408" s="40"/>
      <c r="BR408" s="40"/>
      <c r="BS408" s="40"/>
      <c r="BT408" s="40"/>
      <c r="BU408" s="40"/>
      <c r="BV408" s="40"/>
      <c r="BW408" s="40"/>
    </row>
    <row r="409" spans="1:75" ht="15.75" customHeight="1" x14ac:dyDescent="0.2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40"/>
      <c r="BJ409" s="40"/>
      <c r="BK409" s="40"/>
      <c r="BL409" s="40"/>
      <c r="BM409" s="40"/>
      <c r="BN409" s="40"/>
      <c r="BO409" s="40"/>
      <c r="BP409" s="40"/>
      <c r="BQ409" s="40"/>
      <c r="BR409" s="40"/>
      <c r="BS409" s="40"/>
      <c r="BT409" s="40"/>
      <c r="BU409" s="40"/>
      <c r="BV409" s="40"/>
      <c r="BW409" s="40"/>
    </row>
    <row r="410" spans="1:75" ht="15.75" customHeight="1" x14ac:dyDescent="0.2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40"/>
      <c r="BJ410" s="40"/>
      <c r="BK410" s="40"/>
      <c r="BL410" s="40"/>
      <c r="BM410" s="40"/>
      <c r="BN410" s="40"/>
      <c r="BO410" s="40"/>
      <c r="BP410" s="40"/>
      <c r="BQ410" s="40"/>
      <c r="BR410" s="40"/>
      <c r="BS410" s="40"/>
      <c r="BT410" s="40"/>
      <c r="BU410" s="40"/>
      <c r="BV410" s="40"/>
      <c r="BW410" s="40"/>
    </row>
    <row r="411" spans="1:75" ht="15.75" customHeight="1" x14ac:dyDescent="0.2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40"/>
      <c r="BJ411" s="40"/>
      <c r="BK411" s="40"/>
      <c r="BL411" s="40"/>
      <c r="BM411" s="40"/>
      <c r="BN411" s="40"/>
      <c r="BO411" s="40"/>
      <c r="BP411" s="40"/>
      <c r="BQ411" s="40"/>
      <c r="BR411" s="40"/>
      <c r="BS411" s="40"/>
      <c r="BT411" s="40"/>
      <c r="BU411" s="40"/>
      <c r="BV411" s="40"/>
      <c r="BW411" s="40"/>
    </row>
    <row r="412" spans="1:75" ht="15.75" customHeight="1" x14ac:dyDescent="0.2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40"/>
      <c r="BJ412" s="40"/>
      <c r="BK412" s="40"/>
      <c r="BL412" s="40"/>
      <c r="BM412" s="40"/>
      <c r="BN412" s="40"/>
      <c r="BO412" s="40"/>
      <c r="BP412" s="40"/>
      <c r="BQ412" s="40"/>
      <c r="BR412" s="40"/>
      <c r="BS412" s="40"/>
      <c r="BT412" s="40"/>
      <c r="BU412" s="40"/>
      <c r="BV412" s="40"/>
      <c r="BW412" s="40"/>
    </row>
    <row r="413" spans="1:75" ht="15.75" customHeight="1" x14ac:dyDescent="0.2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40"/>
      <c r="BJ413" s="40"/>
      <c r="BK413" s="40"/>
      <c r="BL413" s="40"/>
      <c r="BM413" s="40"/>
      <c r="BN413" s="40"/>
      <c r="BO413" s="40"/>
      <c r="BP413" s="40"/>
      <c r="BQ413" s="40"/>
      <c r="BR413" s="40"/>
      <c r="BS413" s="40"/>
      <c r="BT413" s="40"/>
      <c r="BU413" s="40"/>
      <c r="BV413" s="40"/>
      <c r="BW413" s="40"/>
    </row>
    <row r="414" spans="1:75" ht="15.75" customHeight="1" x14ac:dyDescent="0.2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  <c r="BN414" s="40"/>
      <c r="BO414" s="40"/>
      <c r="BP414" s="40"/>
      <c r="BQ414" s="40"/>
      <c r="BR414" s="40"/>
      <c r="BS414" s="40"/>
      <c r="BT414" s="40"/>
      <c r="BU414" s="40"/>
      <c r="BV414" s="40"/>
      <c r="BW414" s="40"/>
    </row>
    <row r="415" spans="1:75" ht="15.75" customHeight="1" x14ac:dyDescent="0.2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40"/>
      <c r="BJ415" s="40"/>
      <c r="BK415" s="40"/>
      <c r="BL415" s="40"/>
      <c r="BM415" s="40"/>
      <c r="BN415" s="40"/>
      <c r="BO415" s="40"/>
      <c r="BP415" s="40"/>
      <c r="BQ415" s="40"/>
      <c r="BR415" s="40"/>
      <c r="BS415" s="40"/>
      <c r="BT415" s="40"/>
      <c r="BU415" s="40"/>
      <c r="BV415" s="40"/>
      <c r="BW415" s="40"/>
    </row>
    <row r="416" spans="1:75" ht="15.75" customHeight="1" x14ac:dyDescent="0.2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40"/>
      <c r="BJ416" s="40"/>
      <c r="BK416" s="40"/>
      <c r="BL416" s="40"/>
      <c r="BM416" s="40"/>
      <c r="BN416" s="40"/>
      <c r="BO416" s="40"/>
      <c r="BP416" s="40"/>
      <c r="BQ416" s="40"/>
      <c r="BR416" s="40"/>
      <c r="BS416" s="40"/>
      <c r="BT416" s="40"/>
      <c r="BU416" s="40"/>
      <c r="BV416" s="40"/>
      <c r="BW416" s="40"/>
    </row>
    <row r="417" spans="1:75" ht="15.75" customHeight="1" x14ac:dyDescent="0.2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40"/>
      <c r="BJ417" s="40"/>
      <c r="BK417" s="40"/>
      <c r="BL417" s="40"/>
      <c r="BM417" s="40"/>
      <c r="BN417" s="40"/>
      <c r="BO417" s="40"/>
      <c r="BP417" s="40"/>
      <c r="BQ417" s="40"/>
      <c r="BR417" s="40"/>
      <c r="BS417" s="40"/>
      <c r="BT417" s="40"/>
      <c r="BU417" s="40"/>
      <c r="BV417" s="40"/>
      <c r="BW417" s="40"/>
    </row>
    <row r="418" spans="1:75" ht="15.75" customHeight="1" x14ac:dyDescent="0.2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40"/>
      <c r="BJ418" s="40"/>
      <c r="BK418" s="40"/>
      <c r="BL418" s="40"/>
      <c r="BM418" s="40"/>
      <c r="BN418" s="40"/>
      <c r="BO418" s="40"/>
      <c r="BP418" s="40"/>
      <c r="BQ418" s="40"/>
      <c r="BR418" s="40"/>
      <c r="BS418" s="40"/>
      <c r="BT418" s="40"/>
      <c r="BU418" s="40"/>
      <c r="BV418" s="40"/>
      <c r="BW418" s="40"/>
    </row>
    <row r="419" spans="1:75" ht="15.75" customHeight="1" x14ac:dyDescent="0.2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40"/>
      <c r="BJ419" s="40"/>
      <c r="BK419" s="40"/>
      <c r="BL419" s="40"/>
      <c r="BM419" s="40"/>
      <c r="BN419" s="40"/>
      <c r="BO419" s="40"/>
      <c r="BP419" s="40"/>
      <c r="BQ419" s="40"/>
      <c r="BR419" s="40"/>
      <c r="BS419" s="40"/>
      <c r="BT419" s="40"/>
      <c r="BU419" s="40"/>
      <c r="BV419" s="40"/>
      <c r="BW419" s="40"/>
    </row>
    <row r="420" spans="1:75" ht="15.75" customHeight="1" x14ac:dyDescent="0.2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40"/>
      <c r="BJ420" s="40"/>
      <c r="BK420" s="40"/>
      <c r="BL420" s="40"/>
      <c r="BM420" s="40"/>
      <c r="BN420" s="40"/>
      <c r="BO420" s="40"/>
      <c r="BP420" s="40"/>
      <c r="BQ420" s="40"/>
      <c r="BR420" s="40"/>
      <c r="BS420" s="40"/>
      <c r="BT420" s="40"/>
      <c r="BU420" s="40"/>
      <c r="BV420" s="40"/>
      <c r="BW420" s="40"/>
    </row>
    <row r="421" spans="1:75" ht="15.75" customHeight="1" x14ac:dyDescent="0.2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40"/>
      <c r="BJ421" s="40"/>
      <c r="BK421" s="40"/>
      <c r="BL421" s="40"/>
      <c r="BM421" s="40"/>
      <c r="BN421" s="40"/>
      <c r="BO421" s="40"/>
      <c r="BP421" s="40"/>
      <c r="BQ421" s="40"/>
      <c r="BR421" s="40"/>
      <c r="BS421" s="40"/>
      <c r="BT421" s="40"/>
      <c r="BU421" s="40"/>
      <c r="BV421" s="40"/>
      <c r="BW421" s="40"/>
    </row>
    <row r="422" spans="1:75" ht="15.75" customHeight="1" x14ac:dyDescent="0.2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40"/>
      <c r="BJ422" s="40"/>
      <c r="BK422" s="40"/>
      <c r="BL422" s="40"/>
      <c r="BM422" s="40"/>
      <c r="BN422" s="40"/>
      <c r="BO422" s="40"/>
      <c r="BP422" s="40"/>
      <c r="BQ422" s="40"/>
      <c r="BR422" s="40"/>
      <c r="BS422" s="40"/>
      <c r="BT422" s="40"/>
      <c r="BU422" s="40"/>
      <c r="BV422" s="40"/>
      <c r="BW422" s="40"/>
    </row>
    <row r="423" spans="1:75" ht="15.75" customHeight="1" x14ac:dyDescent="0.2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40"/>
      <c r="BJ423" s="40"/>
      <c r="BK423" s="40"/>
      <c r="BL423" s="40"/>
      <c r="BM423" s="40"/>
      <c r="BN423" s="40"/>
      <c r="BO423" s="40"/>
      <c r="BP423" s="40"/>
      <c r="BQ423" s="40"/>
      <c r="BR423" s="40"/>
      <c r="BS423" s="40"/>
      <c r="BT423" s="40"/>
      <c r="BU423" s="40"/>
      <c r="BV423" s="40"/>
      <c r="BW423" s="40"/>
    </row>
    <row r="424" spans="1:75" ht="15.75" customHeight="1" x14ac:dyDescent="0.2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40"/>
      <c r="BJ424" s="40"/>
      <c r="BK424" s="40"/>
      <c r="BL424" s="40"/>
      <c r="BM424" s="40"/>
      <c r="BN424" s="40"/>
      <c r="BO424" s="40"/>
      <c r="BP424" s="40"/>
      <c r="BQ424" s="40"/>
      <c r="BR424" s="40"/>
      <c r="BS424" s="40"/>
      <c r="BT424" s="40"/>
      <c r="BU424" s="40"/>
      <c r="BV424" s="40"/>
      <c r="BW424" s="40"/>
    </row>
    <row r="425" spans="1:75" ht="15.75" customHeight="1" x14ac:dyDescent="0.2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40"/>
      <c r="BJ425" s="40"/>
      <c r="BK425" s="40"/>
      <c r="BL425" s="40"/>
      <c r="BM425" s="40"/>
      <c r="BN425" s="40"/>
      <c r="BO425" s="40"/>
      <c r="BP425" s="40"/>
      <c r="BQ425" s="40"/>
      <c r="BR425" s="40"/>
      <c r="BS425" s="40"/>
      <c r="BT425" s="40"/>
      <c r="BU425" s="40"/>
      <c r="BV425" s="40"/>
      <c r="BW425" s="40"/>
    </row>
    <row r="426" spans="1:75" ht="15.75" customHeight="1" x14ac:dyDescent="0.2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40"/>
      <c r="BJ426" s="40"/>
      <c r="BK426" s="40"/>
      <c r="BL426" s="40"/>
      <c r="BM426" s="40"/>
      <c r="BN426" s="40"/>
      <c r="BO426" s="40"/>
      <c r="BP426" s="40"/>
      <c r="BQ426" s="40"/>
      <c r="BR426" s="40"/>
      <c r="BS426" s="40"/>
      <c r="BT426" s="40"/>
      <c r="BU426" s="40"/>
      <c r="BV426" s="40"/>
      <c r="BW426" s="40"/>
    </row>
    <row r="427" spans="1:75" ht="15.75" customHeight="1" x14ac:dyDescent="0.2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40"/>
      <c r="BJ427" s="40"/>
      <c r="BK427" s="40"/>
      <c r="BL427" s="40"/>
      <c r="BM427" s="40"/>
      <c r="BN427" s="40"/>
      <c r="BO427" s="40"/>
      <c r="BP427" s="40"/>
      <c r="BQ427" s="40"/>
      <c r="BR427" s="40"/>
      <c r="BS427" s="40"/>
      <c r="BT427" s="40"/>
      <c r="BU427" s="40"/>
      <c r="BV427" s="40"/>
      <c r="BW427" s="40"/>
    </row>
    <row r="428" spans="1:75" ht="15.75" customHeight="1" x14ac:dyDescent="0.2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40"/>
      <c r="BJ428" s="40"/>
      <c r="BK428" s="40"/>
      <c r="BL428" s="40"/>
      <c r="BM428" s="40"/>
      <c r="BN428" s="40"/>
      <c r="BO428" s="40"/>
      <c r="BP428" s="40"/>
      <c r="BQ428" s="40"/>
      <c r="BR428" s="40"/>
      <c r="BS428" s="40"/>
      <c r="BT428" s="40"/>
      <c r="BU428" s="40"/>
      <c r="BV428" s="40"/>
      <c r="BW428" s="40"/>
    </row>
    <row r="429" spans="1:75" ht="15.75" customHeight="1" x14ac:dyDescent="0.2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  <c r="BN429" s="40"/>
      <c r="BO429" s="40"/>
      <c r="BP429" s="40"/>
      <c r="BQ429" s="40"/>
      <c r="BR429" s="40"/>
      <c r="BS429" s="40"/>
      <c r="BT429" s="40"/>
      <c r="BU429" s="40"/>
      <c r="BV429" s="40"/>
      <c r="BW429" s="40"/>
    </row>
    <row r="430" spans="1:75" ht="15.75" customHeight="1" x14ac:dyDescent="0.2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40"/>
      <c r="BJ430" s="40"/>
      <c r="BK430" s="40"/>
      <c r="BL430" s="40"/>
      <c r="BM430" s="40"/>
      <c r="BN430" s="40"/>
      <c r="BO430" s="40"/>
      <c r="BP430" s="40"/>
      <c r="BQ430" s="40"/>
      <c r="BR430" s="40"/>
      <c r="BS430" s="40"/>
      <c r="BT430" s="40"/>
      <c r="BU430" s="40"/>
      <c r="BV430" s="40"/>
      <c r="BW430" s="40"/>
    </row>
    <row r="431" spans="1:75" ht="15.75" customHeight="1" x14ac:dyDescent="0.2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40"/>
      <c r="BJ431" s="40"/>
      <c r="BK431" s="40"/>
      <c r="BL431" s="40"/>
      <c r="BM431" s="40"/>
      <c r="BN431" s="40"/>
      <c r="BO431" s="40"/>
      <c r="BP431" s="40"/>
      <c r="BQ431" s="40"/>
      <c r="BR431" s="40"/>
      <c r="BS431" s="40"/>
      <c r="BT431" s="40"/>
      <c r="BU431" s="40"/>
      <c r="BV431" s="40"/>
      <c r="BW431" s="40"/>
    </row>
    <row r="432" spans="1:75" ht="15.75" customHeight="1" x14ac:dyDescent="0.2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40"/>
      <c r="BJ432" s="40"/>
      <c r="BK432" s="40"/>
      <c r="BL432" s="40"/>
      <c r="BM432" s="40"/>
      <c r="BN432" s="40"/>
      <c r="BO432" s="40"/>
      <c r="BP432" s="40"/>
      <c r="BQ432" s="40"/>
      <c r="BR432" s="40"/>
      <c r="BS432" s="40"/>
      <c r="BT432" s="40"/>
      <c r="BU432" s="40"/>
      <c r="BV432" s="40"/>
      <c r="BW432" s="40"/>
    </row>
    <row r="433" spans="1:75" ht="15.75" customHeight="1" x14ac:dyDescent="0.2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40"/>
      <c r="BJ433" s="40"/>
      <c r="BK433" s="40"/>
      <c r="BL433" s="40"/>
      <c r="BM433" s="40"/>
      <c r="BN433" s="40"/>
      <c r="BO433" s="40"/>
      <c r="BP433" s="40"/>
      <c r="BQ433" s="40"/>
      <c r="BR433" s="40"/>
      <c r="BS433" s="40"/>
      <c r="BT433" s="40"/>
      <c r="BU433" s="40"/>
      <c r="BV433" s="40"/>
      <c r="BW433" s="40"/>
    </row>
    <row r="434" spans="1:75" ht="15.75" customHeight="1" x14ac:dyDescent="0.2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40"/>
      <c r="BJ434" s="40"/>
      <c r="BK434" s="40"/>
      <c r="BL434" s="40"/>
      <c r="BM434" s="40"/>
      <c r="BN434" s="40"/>
      <c r="BO434" s="40"/>
      <c r="BP434" s="40"/>
      <c r="BQ434" s="40"/>
      <c r="BR434" s="40"/>
      <c r="BS434" s="40"/>
      <c r="BT434" s="40"/>
      <c r="BU434" s="40"/>
      <c r="BV434" s="40"/>
      <c r="BW434" s="40"/>
    </row>
    <row r="435" spans="1:75" ht="15.75" customHeight="1" x14ac:dyDescent="0.2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40"/>
      <c r="BJ435" s="40"/>
      <c r="BK435" s="40"/>
      <c r="BL435" s="40"/>
      <c r="BM435" s="40"/>
      <c r="BN435" s="40"/>
      <c r="BO435" s="40"/>
      <c r="BP435" s="40"/>
      <c r="BQ435" s="40"/>
      <c r="BR435" s="40"/>
      <c r="BS435" s="40"/>
      <c r="BT435" s="40"/>
      <c r="BU435" s="40"/>
      <c r="BV435" s="40"/>
      <c r="BW435" s="40"/>
    </row>
    <row r="436" spans="1:75" ht="15.75" customHeight="1" x14ac:dyDescent="0.2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40"/>
      <c r="BJ436" s="40"/>
      <c r="BK436" s="40"/>
      <c r="BL436" s="40"/>
      <c r="BM436" s="40"/>
      <c r="BN436" s="40"/>
      <c r="BO436" s="40"/>
      <c r="BP436" s="40"/>
      <c r="BQ436" s="40"/>
      <c r="BR436" s="40"/>
      <c r="BS436" s="40"/>
      <c r="BT436" s="40"/>
      <c r="BU436" s="40"/>
      <c r="BV436" s="40"/>
      <c r="BW436" s="40"/>
    </row>
    <row r="437" spans="1:75" ht="15.75" customHeight="1" x14ac:dyDescent="0.2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40"/>
      <c r="BJ437" s="40"/>
      <c r="BK437" s="40"/>
      <c r="BL437" s="40"/>
      <c r="BM437" s="40"/>
      <c r="BN437" s="40"/>
      <c r="BO437" s="40"/>
      <c r="BP437" s="40"/>
      <c r="BQ437" s="40"/>
      <c r="BR437" s="40"/>
      <c r="BS437" s="40"/>
      <c r="BT437" s="40"/>
      <c r="BU437" s="40"/>
      <c r="BV437" s="40"/>
      <c r="BW437" s="40"/>
    </row>
    <row r="438" spans="1:75" ht="15.75" customHeight="1" x14ac:dyDescent="0.2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40"/>
      <c r="BJ438" s="40"/>
      <c r="BK438" s="40"/>
      <c r="BL438" s="40"/>
      <c r="BM438" s="40"/>
      <c r="BN438" s="40"/>
      <c r="BO438" s="40"/>
      <c r="BP438" s="40"/>
      <c r="BQ438" s="40"/>
      <c r="BR438" s="40"/>
      <c r="BS438" s="40"/>
      <c r="BT438" s="40"/>
      <c r="BU438" s="40"/>
      <c r="BV438" s="40"/>
      <c r="BW438" s="40"/>
    </row>
    <row r="439" spans="1:75" ht="15.75" customHeight="1" x14ac:dyDescent="0.2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40"/>
      <c r="BJ439" s="40"/>
      <c r="BK439" s="40"/>
      <c r="BL439" s="40"/>
      <c r="BM439" s="40"/>
      <c r="BN439" s="40"/>
      <c r="BO439" s="40"/>
      <c r="BP439" s="40"/>
      <c r="BQ439" s="40"/>
      <c r="BR439" s="40"/>
      <c r="BS439" s="40"/>
      <c r="BT439" s="40"/>
      <c r="BU439" s="40"/>
      <c r="BV439" s="40"/>
      <c r="BW439" s="40"/>
    </row>
    <row r="440" spans="1:75" ht="15.75" customHeight="1" x14ac:dyDescent="0.2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40"/>
      <c r="BJ440" s="40"/>
      <c r="BK440" s="40"/>
      <c r="BL440" s="40"/>
      <c r="BM440" s="40"/>
      <c r="BN440" s="40"/>
      <c r="BO440" s="40"/>
      <c r="BP440" s="40"/>
      <c r="BQ440" s="40"/>
      <c r="BR440" s="40"/>
      <c r="BS440" s="40"/>
      <c r="BT440" s="40"/>
      <c r="BU440" s="40"/>
      <c r="BV440" s="40"/>
      <c r="BW440" s="40"/>
    </row>
    <row r="441" spans="1:75" ht="15.75" customHeight="1" x14ac:dyDescent="0.2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40"/>
      <c r="BJ441" s="40"/>
      <c r="BK441" s="40"/>
      <c r="BL441" s="40"/>
      <c r="BM441" s="40"/>
      <c r="BN441" s="40"/>
      <c r="BO441" s="40"/>
      <c r="BP441" s="40"/>
      <c r="BQ441" s="40"/>
      <c r="BR441" s="40"/>
      <c r="BS441" s="40"/>
      <c r="BT441" s="40"/>
      <c r="BU441" s="40"/>
      <c r="BV441" s="40"/>
      <c r="BW441" s="40"/>
    </row>
    <row r="442" spans="1:75" ht="15.75" customHeight="1" x14ac:dyDescent="0.2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40"/>
      <c r="BJ442" s="40"/>
      <c r="BK442" s="40"/>
      <c r="BL442" s="40"/>
      <c r="BM442" s="40"/>
      <c r="BN442" s="40"/>
      <c r="BO442" s="40"/>
      <c r="BP442" s="40"/>
      <c r="BQ442" s="40"/>
      <c r="BR442" s="40"/>
      <c r="BS442" s="40"/>
      <c r="BT442" s="40"/>
      <c r="BU442" s="40"/>
      <c r="BV442" s="40"/>
      <c r="BW442" s="40"/>
    </row>
    <row r="443" spans="1:75" ht="15.75" customHeight="1" x14ac:dyDescent="0.2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40"/>
      <c r="BJ443" s="40"/>
      <c r="BK443" s="40"/>
      <c r="BL443" s="40"/>
      <c r="BM443" s="40"/>
      <c r="BN443" s="40"/>
      <c r="BO443" s="40"/>
      <c r="BP443" s="40"/>
      <c r="BQ443" s="40"/>
      <c r="BR443" s="40"/>
      <c r="BS443" s="40"/>
      <c r="BT443" s="40"/>
      <c r="BU443" s="40"/>
      <c r="BV443" s="40"/>
      <c r="BW443" s="40"/>
    </row>
    <row r="444" spans="1:75" ht="15.75" customHeight="1" x14ac:dyDescent="0.2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40"/>
      <c r="BJ444" s="40"/>
      <c r="BK444" s="40"/>
      <c r="BL444" s="40"/>
      <c r="BM444" s="40"/>
      <c r="BN444" s="40"/>
      <c r="BO444" s="40"/>
      <c r="BP444" s="40"/>
      <c r="BQ444" s="40"/>
      <c r="BR444" s="40"/>
      <c r="BS444" s="40"/>
      <c r="BT444" s="40"/>
      <c r="BU444" s="40"/>
      <c r="BV444" s="40"/>
      <c r="BW444" s="40"/>
    </row>
    <row r="445" spans="1:75" ht="15.75" customHeight="1" x14ac:dyDescent="0.2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40"/>
      <c r="BJ445" s="40"/>
      <c r="BK445" s="40"/>
      <c r="BL445" s="40"/>
      <c r="BM445" s="40"/>
      <c r="BN445" s="40"/>
      <c r="BO445" s="40"/>
      <c r="BP445" s="40"/>
      <c r="BQ445" s="40"/>
      <c r="BR445" s="40"/>
      <c r="BS445" s="40"/>
      <c r="BT445" s="40"/>
      <c r="BU445" s="40"/>
      <c r="BV445" s="40"/>
      <c r="BW445" s="40"/>
    </row>
    <row r="446" spans="1:75" ht="15.75" customHeight="1" x14ac:dyDescent="0.2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40"/>
      <c r="BJ446" s="40"/>
      <c r="BK446" s="40"/>
      <c r="BL446" s="40"/>
      <c r="BM446" s="40"/>
      <c r="BN446" s="40"/>
      <c r="BO446" s="40"/>
      <c r="BP446" s="40"/>
      <c r="BQ446" s="40"/>
      <c r="BR446" s="40"/>
      <c r="BS446" s="40"/>
      <c r="BT446" s="40"/>
      <c r="BU446" s="40"/>
      <c r="BV446" s="40"/>
      <c r="BW446" s="40"/>
    </row>
    <row r="447" spans="1:75" ht="15.75" customHeight="1" x14ac:dyDescent="0.2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40"/>
      <c r="BJ447" s="40"/>
      <c r="BK447" s="40"/>
      <c r="BL447" s="40"/>
      <c r="BM447" s="40"/>
      <c r="BN447" s="40"/>
      <c r="BO447" s="40"/>
      <c r="BP447" s="40"/>
      <c r="BQ447" s="40"/>
      <c r="BR447" s="40"/>
      <c r="BS447" s="40"/>
      <c r="BT447" s="40"/>
      <c r="BU447" s="40"/>
      <c r="BV447" s="40"/>
      <c r="BW447" s="40"/>
    </row>
    <row r="448" spans="1:75" ht="15.75" customHeight="1" x14ac:dyDescent="0.2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40"/>
      <c r="BJ448" s="40"/>
      <c r="BK448" s="40"/>
      <c r="BL448" s="40"/>
      <c r="BM448" s="40"/>
      <c r="BN448" s="40"/>
      <c r="BO448" s="40"/>
      <c r="BP448" s="40"/>
      <c r="BQ448" s="40"/>
      <c r="BR448" s="40"/>
      <c r="BS448" s="40"/>
      <c r="BT448" s="40"/>
      <c r="BU448" s="40"/>
      <c r="BV448" s="40"/>
      <c r="BW448" s="40"/>
    </row>
    <row r="449" spans="1:75" ht="15.75" customHeight="1" x14ac:dyDescent="0.2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40"/>
      <c r="BJ449" s="40"/>
      <c r="BK449" s="40"/>
      <c r="BL449" s="40"/>
      <c r="BM449" s="40"/>
      <c r="BN449" s="40"/>
      <c r="BO449" s="40"/>
      <c r="BP449" s="40"/>
      <c r="BQ449" s="40"/>
      <c r="BR449" s="40"/>
      <c r="BS449" s="40"/>
      <c r="BT449" s="40"/>
      <c r="BU449" s="40"/>
      <c r="BV449" s="40"/>
      <c r="BW449" s="40"/>
    </row>
    <row r="450" spans="1:75" ht="15.75" customHeight="1" x14ac:dyDescent="0.2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40"/>
      <c r="BJ450" s="40"/>
      <c r="BK450" s="40"/>
      <c r="BL450" s="40"/>
      <c r="BM450" s="40"/>
      <c r="BN450" s="40"/>
      <c r="BO450" s="40"/>
      <c r="BP450" s="40"/>
      <c r="BQ450" s="40"/>
      <c r="BR450" s="40"/>
      <c r="BS450" s="40"/>
      <c r="BT450" s="40"/>
      <c r="BU450" s="40"/>
      <c r="BV450" s="40"/>
      <c r="BW450" s="40"/>
    </row>
    <row r="451" spans="1:75" ht="15.75" customHeight="1" x14ac:dyDescent="0.2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40"/>
      <c r="BJ451" s="40"/>
      <c r="BK451" s="40"/>
      <c r="BL451" s="40"/>
      <c r="BM451" s="40"/>
      <c r="BN451" s="40"/>
      <c r="BO451" s="40"/>
      <c r="BP451" s="40"/>
      <c r="BQ451" s="40"/>
      <c r="BR451" s="40"/>
      <c r="BS451" s="40"/>
      <c r="BT451" s="40"/>
      <c r="BU451" s="40"/>
      <c r="BV451" s="40"/>
      <c r="BW451" s="40"/>
    </row>
    <row r="452" spans="1:75" ht="15.75" customHeight="1" x14ac:dyDescent="0.2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40"/>
      <c r="BJ452" s="40"/>
      <c r="BK452" s="40"/>
      <c r="BL452" s="40"/>
      <c r="BM452" s="40"/>
      <c r="BN452" s="40"/>
      <c r="BO452" s="40"/>
      <c r="BP452" s="40"/>
      <c r="BQ452" s="40"/>
      <c r="BR452" s="40"/>
      <c r="BS452" s="40"/>
      <c r="BT452" s="40"/>
      <c r="BU452" s="40"/>
      <c r="BV452" s="40"/>
      <c r="BW452" s="40"/>
    </row>
    <row r="453" spans="1:75" ht="15.75" customHeight="1" x14ac:dyDescent="0.2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40"/>
      <c r="BJ453" s="40"/>
      <c r="BK453" s="40"/>
      <c r="BL453" s="40"/>
      <c r="BM453" s="40"/>
      <c r="BN453" s="40"/>
      <c r="BO453" s="40"/>
      <c r="BP453" s="40"/>
      <c r="BQ453" s="40"/>
      <c r="BR453" s="40"/>
      <c r="BS453" s="40"/>
      <c r="BT453" s="40"/>
      <c r="BU453" s="40"/>
      <c r="BV453" s="40"/>
      <c r="BW453" s="40"/>
    </row>
    <row r="454" spans="1:75" ht="15.75" customHeight="1" x14ac:dyDescent="0.2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40"/>
      <c r="BJ454" s="40"/>
      <c r="BK454" s="40"/>
      <c r="BL454" s="40"/>
      <c r="BM454" s="40"/>
      <c r="BN454" s="40"/>
      <c r="BO454" s="40"/>
      <c r="BP454" s="40"/>
      <c r="BQ454" s="40"/>
      <c r="BR454" s="40"/>
      <c r="BS454" s="40"/>
      <c r="BT454" s="40"/>
      <c r="BU454" s="40"/>
      <c r="BV454" s="40"/>
      <c r="BW454" s="40"/>
    </row>
    <row r="455" spans="1:75" ht="15.75" customHeight="1" x14ac:dyDescent="0.2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40"/>
      <c r="BJ455" s="40"/>
      <c r="BK455" s="40"/>
      <c r="BL455" s="40"/>
      <c r="BM455" s="40"/>
      <c r="BN455" s="40"/>
      <c r="BO455" s="40"/>
      <c r="BP455" s="40"/>
      <c r="BQ455" s="40"/>
      <c r="BR455" s="40"/>
      <c r="BS455" s="40"/>
      <c r="BT455" s="40"/>
      <c r="BU455" s="40"/>
      <c r="BV455" s="40"/>
      <c r="BW455" s="40"/>
    </row>
    <row r="456" spans="1:75" ht="15.75" customHeight="1" x14ac:dyDescent="0.2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40"/>
      <c r="BJ456" s="40"/>
      <c r="BK456" s="40"/>
      <c r="BL456" s="40"/>
      <c r="BM456" s="40"/>
      <c r="BN456" s="40"/>
      <c r="BO456" s="40"/>
      <c r="BP456" s="40"/>
      <c r="BQ456" s="40"/>
      <c r="BR456" s="40"/>
      <c r="BS456" s="40"/>
      <c r="BT456" s="40"/>
      <c r="BU456" s="40"/>
      <c r="BV456" s="40"/>
      <c r="BW456" s="40"/>
    </row>
    <row r="457" spans="1:75" ht="15.75" customHeight="1" x14ac:dyDescent="0.2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40"/>
      <c r="BJ457" s="40"/>
      <c r="BK457" s="40"/>
      <c r="BL457" s="40"/>
      <c r="BM457" s="40"/>
      <c r="BN457" s="40"/>
      <c r="BO457" s="40"/>
      <c r="BP457" s="40"/>
      <c r="BQ457" s="40"/>
      <c r="BR457" s="40"/>
      <c r="BS457" s="40"/>
      <c r="BT457" s="40"/>
      <c r="BU457" s="40"/>
      <c r="BV457" s="40"/>
      <c r="BW457" s="40"/>
    </row>
    <row r="458" spans="1:75" ht="15.75" customHeight="1" x14ac:dyDescent="0.2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40"/>
      <c r="BJ458" s="40"/>
      <c r="BK458" s="40"/>
      <c r="BL458" s="40"/>
      <c r="BM458" s="40"/>
      <c r="BN458" s="40"/>
      <c r="BO458" s="40"/>
      <c r="BP458" s="40"/>
      <c r="BQ458" s="40"/>
      <c r="BR458" s="40"/>
      <c r="BS458" s="40"/>
      <c r="BT458" s="40"/>
      <c r="BU458" s="40"/>
      <c r="BV458" s="40"/>
      <c r="BW458" s="40"/>
    </row>
    <row r="459" spans="1:75" ht="15.75" customHeight="1" x14ac:dyDescent="0.2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40"/>
      <c r="BJ459" s="40"/>
      <c r="BK459" s="40"/>
      <c r="BL459" s="40"/>
      <c r="BM459" s="40"/>
      <c r="BN459" s="40"/>
      <c r="BO459" s="40"/>
      <c r="BP459" s="40"/>
      <c r="BQ459" s="40"/>
      <c r="BR459" s="40"/>
      <c r="BS459" s="40"/>
      <c r="BT459" s="40"/>
      <c r="BU459" s="40"/>
      <c r="BV459" s="40"/>
      <c r="BW459" s="40"/>
    </row>
    <row r="460" spans="1:75" ht="15.75" customHeight="1" x14ac:dyDescent="0.2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40"/>
      <c r="BJ460" s="40"/>
      <c r="BK460" s="40"/>
      <c r="BL460" s="40"/>
      <c r="BM460" s="40"/>
      <c r="BN460" s="40"/>
      <c r="BO460" s="40"/>
      <c r="BP460" s="40"/>
      <c r="BQ460" s="40"/>
      <c r="BR460" s="40"/>
      <c r="BS460" s="40"/>
      <c r="BT460" s="40"/>
      <c r="BU460" s="40"/>
      <c r="BV460" s="40"/>
      <c r="BW460" s="40"/>
    </row>
    <row r="461" spans="1:75" ht="15.75" customHeight="1" x14ac:dyDescent="0.2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40"/>
      <c r="BJ461" s="40"/>
      <c r="BK461" s="40"/>
      <c r="BL461" s="40"/>
      <c r="BM461" s="40"/>
      <c r="BN461" s="40"/>
      <c r="BO461" s="40"/>
      <c r="BP461" s="40"/>
      <c r="BQ461" s="40"/>
      <c r="BR461" s="40"/>
      <c r="BS461" s="40"/>
      <c r="BT461" s="40"/>
      <c r="BU461" s="40"/>
      <c r="BV461" s="40"/>
      <c r="BW461" s="40"/>
    </row>
    <row r="462" spans="1:75" ht="15.75" customHeight="1" x14ac:dyDescent="0.2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40"/>
      <c r="BJ462" s="40"/>
      <c r="BK462" s="40"/>
      <c r="BL462" s="40"/>
      <c r="BM462" s="40"/>
      <c r="BN462" s="40"/>
      <c r="BO462" s="40"/>
      <c r="BP462" s="40"/>
      <c r="BQ462" s="40"/>
      <c r="BR462" s="40"/>
      <c r="BS462" s="40"/>
      <c r="BT462" s="40"/>
      <c r="BU462" s="40"/>
      <c r="BV462" s="40"/>
      <c r="BW462" s="40"/>
    </row>
    <row r="463" spans="1:75" ht="15.75" customHeight="1" x14ac:dyDescent="0.2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40"/>
      <c r="BJ463" s="40"/>
      <c r="BK463" s="40"/>
      <c r="BL463" s="40"/>
      <c r="BM463" s="40"/>
      <c r="BN463" s="40"/>
      <c r="BO463" s="40"/>
      <c r="BP463" s="40"/>
      <c r="BQ463" s="40"/>
      <c r="BR463" s="40"/>
      <c r="BS463" s="40"/>
      <c r="BT463" s="40"/>
      <c r="BU463" s="40"/>
      <c r="BV463" s="40"/>
      <c r="BW463" s="40"/>
    </row>
    <row r="464" spans="1:75" ht="15.75" customHeight="1" x14ac:dyDescent="0.2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40"/>
      <c r="BJ464" s="40"/>
      <c r="BK464" s="40"/>
      <c r="BL464" s="40"/>
      <c r="BM464" s="40"/>
      <c r="BN464" s="40"/>
      <c r="BO464" s="40"/>
      <c r="BP464" s="40"/>
      <c r="BQ464" s="40"/>
      <c r="BR464" s="40"/>
      <c r="BS464" s="40"/>
      <c r="BT464" s="40"/>
      <c r="BU464" s="40"/>
      <c r="BV464" s="40"/>
      <c r="BW464" s="40"/>
    </row>
    <row r="465" spans="1:75" ht="15.75" customHeight="1" x14ac:dyDescent="0.2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40"/>
      <c r="BJ465" s="40"/>
      <c r="BK465" s="40"/>
      <c r="BL465" s="40"/>
      <c r="BM465" s="40"/>
      <c r="BN465" s="40"/>
      <c r="BO465" s="40"/>
      <c r="BP465" s="40"/>
      <c r="BQ465" s="40"/>
      <c r="BR465" s="40"/>
      <c r="BS465" s="40"/>
      <c r="BT465" s="40"/>
      <c r="BU465" s="40"/>
      <c r="BV465" s="40"/>
      <c r="BW465" s="40"/>
    </row>
    <row r="466" spans="1:75" ht="15.75" customHeight="1" x14ac:dyDescent="0.2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40"/>
      <c r="BJ466" s="40"/>
      <c r="BK466" s="40"/>
      <c r="BL466" s="40"/>
      <c r="BM466" s="40"/>
      <c r="BN466" s="40"/>
      <c r="BO466" s="40"/>
      <c r="BP466" s="40"/>
      <c r="BQ466" s="40"/>
      <c r="BR466" s="40"/>
      <c r="BS466" s="40"/>
      <c r="BT466" s="40"/>
      <c r="BU466" s="40"/>
      <c r="BV466" s="40"/>
      <c r="BW466" s="40"/>
    </row>
    <row r="467" spans="1:75" ht="15.75" customHeight="1" x14ac:dyDescent="0.2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40"/>
      <c r="BJ467" s="40"/>
      <c r="BK467" s="40"/>
      <c r="BL467" s="40"/>
      <c r="BM467" s="40"/>
      <c r="BN467" s="40"/>
      <c r="BO467" s="40"/>
      <c r="BP467" s="40"/>
      <c r="BQ467" s="40"/>
      <c r="BR467" s="40"/>
      <c r="BS467" s="40"/>
      <c r="BT467" s="40"/>
      <c r="BU467" s="40"/>
      <c r="BV467" s="40"/>
      <c r="BW467" s="40"/>
    </row>
    <row r="468" spans="1:75" ht="15.75" customHeight="1" x14ac:dyDescent="0.2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40"/>
      <c r="BJ468" s="40"/>
      <c r="BK468" s="40"/>
      <c r="BL468" s="40"/>
      <c r="BM468" s="40"/>
      <c r="BN468" s="40"/>
      <c r="BO468" s="40"/>
      <c r="BP468" s="40"/>
      <c r="BQ468" s="40"/>
      <c r="BR468" s="40"/>
      <c r="BS468" s="40"/>
      <c r="BT468" s="40"/>
      <c r="BU468" s="40"/>
      <c r="BV468" s="40"/>
      <c r="BW468" s="40"/>
    </row>
    <row r="469" spans="1:75" ht="15.75" customHeight="1" x14ac:dyDescent="0.2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40"/>
      <c r="BJ469" s="40"/>
      <c r="BK469" s="40"/>
      <c r="BL469" s="40"/>
      <c r="BM469" s="40"/>
      <c r="BN469" s="40"/>
      <c r="BO469" s="40"/>
      <c r="BP469" s="40"/>
      <c r="BQ469" s="40"/>
      <c r="BR469" s="40"/>
      <c r="BS469" s="40"/>
      <c r="BT469" s="40"/>
      <c r="BU469" s="40"/>
      <c r="BV469" s="40"/>
      <c r="BW469" s="40"/>
    </row>
    <row r="470" spans="1:75" ht="15.75" customHeight="1" x14ac:dyDescent="0.2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40"/>
      <c r="BJ470" s="40"/>
      <c r="BK470" s="40"/>
      <c r="BL470" s="40"/>
      <c r="BM470" s="40"/>
      <c r="BN470" s="40"/>
      <c r="BO470" s="40"/>
      <c r="BP470" s="40"/>
      <c r="BQ470" s="40"/>
      <c r="BR470" s="40"/>
      <c r="BS470" s="40"/>
      <c r="BT470" s="40"/>
      <c r="BU470" s="40"/>
      <c r="BV470" s="40"/>
      <c r="BW470" s="40"/>
    </row>
    <row r="471" spans="1:75" ht="15.75" customHeight="1" x14ac:dyDescent="0.2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40"/>
      <c r="BJ471" s="40"/>
      <c r="BK471" s="40"/>
      <c r="BL471" s="40"/>
      <c r="BM471" s="40"/>
      <c r="BN471" s="40"/>
      <c r="BO471" s="40"/>
      <c r="BP471" s="40"/>
      <c r="BQ471" s="40"/>
      <c r="BR471" s="40"/>
      <c r="BS471" s="40"/>
      <c r="BT471" s="40"/>
      <c r="BU471" s="40"/>
      <c r="BV471" s="40"/>
      <c r="BW471" s="40"/>
    </row>
    <row r="472" spans="1:75" ht="15.75" customHeight="1" x14ac:dyDescent="0.2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40"/>
      <c r="BJ472" s="40"/>
      <c r="BK472" s="40"/>
      <c r="BL472" s="40"/>
      <c r="BM472" s="40"/>
      <c r="BN472" s="40"/>
      <c r="BO472" s="40"/>
      <c r="BP472" s="40"/>
      <c r="BQ472" s="40"/>
      <c r="BR472" s="40"/>
      <c r="BS472" s="40"/>
      <c r="BT472" s="40"/>
      <c r="BU472" s="40"/>
      <c r="BV472" s="40"/>
      <c r="BW472" s="40"/>
    </row>
    <row r="473" spans="1:75" ht="15.75" customHeight="1" x14ac:dyDescent="0.2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40"/>
      <c r="BJ473" s="40"/>
      <c r="BK473" s="40"/>
      <c r="BL473" s="40"/>
      <c r="BM473" s="40"/>
      <c r="BN473" s="40"/>
      <c r="BO473" s="40"/>
      <c r="BP473" s="40"/>
      <c r="BQ473" s="40"/>
      <c r="BR473" s="40"/>
      <c r="BS473" s="40"/>
      <c r="BT473" s="40"/>
      <c r="BU473" s="40"/>
      <c r="BV473" s="40"/>
      <c r="BW473" s="40"/>
    </row>
    <row r="474" spans="1:75" ht="15.75" customHeight="1" x14ac:dyDescent="0.2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40"/>
      <c r="BJ474" s="40"/>
      <c r="BK474" s="40"/>
      <c r="BL474" s="40"/>
      <c r="BM474" s="40"/>
      <c r="BN474" s="40"/>
      <c r="BO474" s="40"/>
      <c r="BP474" s="40"/>
      <c r="BQ474" s="40"/>
      <c r="BR474" s="40"/>
      <c r="BS474" s="40"/>
      <c r="BT474" s="40"/>
      <c r="BU474" s="40"/>
      <c r="BV474" s="40"/>
      <c r="BW474" s="40"/>
    </row>
    <row r="475" spans="1:75" ht="15.75" customHeight="1" x14ac:dyDescent="0.2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40"/>
      <c r="BJ475" s="40"/>
      <c r="BK475" s="40"/>
      <c r="BL475" s="40"/>
      <c r="BM475" s="40"/>
      <c r="BN475" s="40"/>
      <c r="BO475" s="40"/>
      <c r="BP475" s="40"/>
      <c r="BQ475" s="40"/>
      <c r="BR475" s="40"/>
      <c r="BS475" s="40"/>
      <c r="BT475" s="40"/>
      <c r="BU475" s="40"/>
      <c r="BV475" s="40"/>
      <c r="BW475" s="40"/>
    </row>
    <row r="476" spans="1:75" ht="15.75" customHeight="1" x14ac:dyDescent="0.2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40"/>
      <c r="BJ476" s="40"/>
      <c r="BK476" s="40"/>
      <c r="BL476" s="40"/>
      <c r="BM476" s="40"/>
      <c r="BN476" s="40"/>
      <c r="BO476" s="40"/>
      <c r="BP476" s="40"/>
      <c r="BQ476" s="40"/>
      <c r="BR476" s="40"/>
      <c r="BS476" s="40"/>
      <c r="BT476" s="40"/>
      <c r="BU476" s="40"/>
      <c r="BV476" s="40"/>
      <c r="BW476" s="40"/>
    </row>
    <row r="477" spans="1:75" ht="15.75" customHeight="1" x14ac:dyDescent="0.2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40"/>
      <c r="BJ477" s="40"/>
      <c r="BK477" s="40"/>
      <c r="BL477" s="40"/>
      <c r="BM477" s="40"/>
      <c r="BN477" s="40"/>
      <c r="BO477" s="40"/>
      <c r="BP477" s="40"/>
      <c r="BQ477" s="40"/>
      <c r="BR477" s="40"/>
      <c r="BS477" s="40"/>
      <c r="BT477" s="40"/>
      <c r="BU477" s="40"/>
      <c r="BV477" s="40"/>
      <c r="BW477" s="40"/>
    </row>
    <row r="478" spans="1:75" ht="15.75" customHeight="1" x14ac:dyDescent="0.2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40"/>
      <c r="BJ478" s="40"/>
      <c r="BK478" s="40"/>
      <c r="BL478" s="40"/>
      <c r="BM478" s="40"/>
      <c r="BN478" s="40"/>
      <c r="BO478" s="40"/>
      <c r="BP478" s="40"/>
      <c r="BQ478" s="40"/>
      <c r="BR478" s="40"/>
      <c r="BS478" s="40"/>
      <c r="BT478" s="40"/>
      <c r="BU478" s="40"/>
      <c r="BV478" s="40"/>
      <c r="BW478" s="40"/>
    </row>
    <row r="479" spans="1:75" ht="15.75" customHeight="1" x14ac:dyDescent="0.2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40"/>
      <c r="BJ479" s="40"/>
      <c r="BK479" s="40"/>
      <c r="BL479" s="40"/>
      <c r="BM479" s="40"/>
      <c r="BN479" s="40"/>
      <c r="BO479" s="40"/>
      <c r="BP479" s="40"/>
      <c r="BQ479" s="40"/>
      <c r="BR479" s="40"/>
      <c r="BS479" s="40"/>
      <c r="BT479" s="40"/>
      <c r="BU479" s="40"/>
      <c r="BV479" s="40"/>
      <c r="BW479" s="40"/>
    </row>
    <row r="480" spans="1:75" ht="15.75" customHeight="1" x14ac:dyDescent="0.2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40"/>
      <c r="BJ480" s="40"/>
      <c r="BK480" s="40"/>
      <c r="BL480" s="40"/>
      <c r="BM480" s="40"/>
      <c r="BN480" s="40"/>
      <c r="BO480" s="40"/>
      <c r="BP480" s="40"/>
      <c r="BQ480" s="40"/>
      <c r="BR480" s="40"/>
      <c r="BS480" s="40"/>
      <c r="BT480" s="40"/>
      <c r="BU480" s="40"/>
      <c r="BV480" s="40"/>
      <c r="BW480" s="40"/>
    </row>
    <row r="481" spans="1:75" ht="15.75" customHeight="1" x14ac:dyDescent="0.2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40"/>
      <c r="BJ481" s="40"/>
      <c r="BK481" s="40"/>
      <c r="BL481" s="40"/>
      <c r="BM481" s="40"/>
      <c r="BN481" s="40"/>
      <c r="BO481" s="40"/>
      <c r="BP481" s="40"/>
      <c r="BQ481" s="40"/>
      <c r="BR481" s="40"/>
      <c r="BS481" s="40"/>
      <c r="BT481" s="40"/>
      <c r="BU481" s="40"/>
      <c r="BV481" s="40"/>
      <c r="BW481" s="40"/>
    </row>
    <row r="482" spans="1:75" ht="15.75" customHeight="1" x14ac:dyDescent="0.2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40"/>
      <c r="BJ482" s="40"/>
      <c r="BK482" s="40"/>
      <c r="BL482" s="40"/>
      <c r="BM482" s="40"/>
      <c r="BN482" s="40"/>
      <c r="BO482" s="40"/>
      <c r="BP482" s="40"/>
      <c r="BQ482" s="40"/>
      <c r="BR482" s="40"/>
      <c r="BS482" s="40"/>
      <c r="BT482" s="40"/>
      <c r="BU482" s="40"/>
      <c r="BV482" s="40"/>
      <c r="BW482" s="40"/>
    </row>
    <row r="483" spans="1:75" ht="15.75" customHeight="1" x14ac:dyDescent="0.2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40"/>
      <c r="BJ483" s="40"/>
      <c r="BK483" s="40"/>
      <c r="BL483" s="40"/>
      <c r="BM483" s="40"/>
      <c r="BN483" s="40"/>
      <c r="BO483" s="40"/>
      <c r="BP483" s="40"/>
      <c r="BQ483" s="40"/>
      <c r="BR483" s="40"/>
      <c r="BS483" s="40"/>
      <c r="BT483" s="40"/>
      <c r="BU483" s="40"/>
      <c r="BV483" s="40"/>
      <c r="BW483" s="40"/>
    </row>
    <row r="484" spans="1:75" ht="15.75" customHeight="1" x14ac:dyDescent="0.2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40"/>
      <c r="BJ484" s="40"/>
      <c r="BK484" s="40"/>
      <c r="BL484" s="40"/>
      <c r="BM484" s="40"/>
      <c r="BN484" s="40"/>
      <c r="BO484" s="40"/>
      <c r="BP484" s="40"/>
      <c r="BQ484" s="40"/>
      <c r="BR484" s="40"/>
      <c r="BS484" s="40"/>
      <c r="BT484" s="40"/>
      <c r="BU484" s="40"/>
      <c r="BV484" s="40"/>
      <c r="BW484" s="40"/>
    </row>
    <row r="485" spans="1:75" ht="15.75" customHeight="1" x14ac:dyDescent="0.2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40"/>
      <c r="BJ485" s="40"/>
      <c r="BK485" s="40"/>
      <c r="BL485" s="40"/>
      <c r="BM485" s="40"/>
      <c r="BN485" s="40"/>
      <c r="BO485" s="40"/>
      <c r="BP485" s="40"/>
      <c r="BQ485" s="40"/>
      <c r="BR485" s="40"/>
      <c r="BS485" s="40"/>
      <c r="BT485" s="40"/>
      <c r="BU485" s="40"/>
      <c r="BV485" s="40"/>
      <c r="BW485" s="40"/>
    </row>
    <row r="486" spans="1:75" ht="15.75" customHeight="1" x14ac:dyDescent="0.2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40"/>
      <c r="BJ486" s="40"/>
      <c r="BK486" s="40"/>
      <c r="BL486" s="40"/>
      <c r="BM486" s="40"/>
      <c r="BN486" s="40"/>
      <c r="BO486" s="40"/>
      <c r="BP486" s="40"/>
      <c r="BQ486" s="40"/>
      <c r="BR486" s="40"/>
      <c r="BS486" s="40"/>
      <c r="BT486" s="40"/>
      <c r="BU486" s="40"/>
      <c r="BV486" s="40"/>
      <c r="BW486" s="40"/>
    </row>
    <row r="487" spans="1:75" ht="15.75" customHeight="1" x14ac:dyDescent="0.2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40"/>
      <c r="BJ487" s="40"/>
      <c r="BK487" s="40"/>
      <c r="BL487" s="40"/>
      <c r="BM487" s="40"/>
      <c r="BN487" s="40"/>
      <c r="BO487" s="40"/>
      <c r="BP487" s="40"/>
      <c r="BQ487" s="40"/>
      <c r="BR487" s="40"/>
      <c r="BS487" s="40"/>
      <c r="BT487" s="40"/>
      <c r="BU487" s="40"/>
      <c r="BV487" s="40"/>
      <c r="BW487" s="40"/>
    </row>
    <row r="488" spans="1:75" ht="15.75" customHeight="1" x14ac:dyDescent="0.2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40"/>
      <c r="BJ488" s="40"/>
      <c r="BK488" s="40"/>
      <c r="BL488" s="40"/>
      <c r="BM488" s="40"/>
      <c r="BN488" s="40"/>
      <c r="BO488" s="40"/>
      <c r="BP488" s="40"/>
      <c r="BQ488" s="40"/>
      <c r="BR488" s="40"/>
      <c r="BS488" s="40"/>
      <c r="BT488" s="40"/>
      <c r="BU488" s="40"/>
      <c r="BV488" s="40"/>
      <c r="BW488" s="40"/>
    </row>
    <row r="489" spans="1:75" ht="15.75" customHeight="1" x14ac:dyDescent="0.2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40"/>
      <c r="BJ489" s="40"/>
      <c r="BK489" s="40"/>
      <c r="BL489" s="40"/>
      <c r="BM489" s="40"/>
      <c r="BN489" s="40"/>
      <c r="BO489" s="40"/>
      <c r="BP489" s="40"/>
      <c r="BQ489" s="40"/>
      <c r="BR489" s="40"/>
      <c r="BS489" s="40"/>
      <c r="BT489" s="40"/>
      <c r="BU489" s="40"/>
      <c r="BV489" s="40"/>
      <c r="BW489" s="40"/>
    </row>
    <row r="490" spans="1:75" ht="15.75" customHeight="1" x14ac:dyDescent="0.2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40"/>
      <c r="BJ490" s="40"/>
      <c r="BK490" s="40"/>
      <c r="BL490" s="40"/>
      <c r="BM490" s="40"/>
      <c r="BN490" s="40"/>
      <c r="BO490" s="40"/>
      <c r="BP490" s="40"/>
      <c r="BQ490" s="40"/>
      <c r="BR490" s="40"/>
      <c r="BS490" s="40"/>
      <c r="BT490" s="40"/>
      <c r="BU490" s="40"/>
      <c r="BV490" s="40"/>
      <c r="BW490" s="40"/>
    </row>
    <row r="491" spans="1:75" ht="15.75" customHeight="1" x14ac:dyDescent="0.2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40"/>
      <c r="BJ491" s="40"/>
      <c r="BK491" s="40"/>
      <c r="BL491" s="40"/>
      <c r="BM491" s="40"/>
      <c r="BN491" s="40"/>
      <c r="BO491" s="40"/>
      <c r="BP491" s="40"/>
      <c r="BQ491" s="40"/>
      <c r="BR491" s="40"/>
      <c r="BS491" s="40"/>
      <c r="BT491" s="40"/>
      <c r="BU491" s="40"/>
      <c r="BV491" s="40"/>
      <c r="BW491" s="40"/>
    </row>
    <row r="492" spans="1:75" ht="15.75" customHeight="1" x14ac:dyDescent="0.2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40"/>
      <c r="BJ492" s="40"/>
      <c r="BK492" s="40"/>
      <c r="BL492" s="40"/>
      <c r="BM492" s="40"/>
      <c r="BN492" s="40"/>
      <c r="BO492" s="40"/>
      <c r="BP492" s="40"/>
      <c r="BQ492" s="40"/>
      <c r="BR492" s="40"/>
      <c r="BS492" s="40"/>
      <c r="BT492" s="40"/>
      <c r="BU492" s="40"/>
      <c r="BV492" s="40"/>
      <c r="BW492" s="40"/>
    </row>
    <row r="493" spans="1:75" ht="15.75" customHeight="1" x14ac:dyDescent="0.2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40"/>
      <c r="BJ493" s="40"/>
      <c r="BK493" s="40"/>
      <c r="BL493" s="40"/>
      <c r="BM493" s="40"/>
      <c r="BN493" s="40"/>
      <c r="BO493" s="40"/>
      <c r="BP493" s="40"/>
      <c r="BQ493" s="40"/>
      <c r="BR493" s="40"/>
      <c r="BS493" s="40"/>
      <c r="BT493" s="40"/>
      <c r="BU493" s="40"/>
      <c r="BV493" s="40"/>
      <c r="BW493" s="40"/>
    </row>
    <row r="494" spans="1:75" ht="15.75" customHeight="1" x14ac:dyDescent="0.2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40"/>
      <c r="BJ494" s="40"/>
      <c r="BK494" s="40"/>
      <c r="BL494" s="40"/>
      <c r="BM494" s="40"/>
      <c r="BN494" s="40"/>
      <c r="BO494" s="40"/>
      <c r="BP494" s="40"/>
      <c r="BQ494" s="40"/>
      <c r="BR494" s="40"/>
      <c r="BS494" s="40"/>
      <c r="BT494" s="40"/>
      <c r="BU494" s="40"/>
      <c r="BV494" s="40"/>
      <c r="BW494" s="40"/>
    </row>
    <row r="495" spans="1:75" ht="15.75" customHeight="1" x14ac:dyDescent="0.2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40"/>
      <c r="BJ495" s="40"/>
      <c r="BK495" s="40"/>
      <c r="BL495" s="40"/>
      <c r="BM495" s="40"/>
      <c r="BN495" s="40"/>
      <c r="BO495" s="40"/>
      <c r="BP495" s="40"/>
      <c r="BQ495" s="40"/>
      <c r="BR495" s="40"/>
      <c r="BS495" s="40"/>
      <c r="BT495" s="40"/>
      <c r="BU495" s="40"/>
      <c r="BV495" s="40"/>
      <c r="BW495" s="40"/>
    </row>
    <row r="496" spans="1:75" ht="15.75" customHeight="1" x14ac:dyDescent="0.2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40"/>
      <c r="BJ496" s="40"/>
      <c r="BK496" s="40"/>
      <c r="BL496" s="40"/>
      <c r="BM496" s="40"/>
      <c r="BN496" s="40"/>
      <c r="BO496" s="40"/>
      <c r="BP496" s="40"/>
      <c r="BQ496" s="40"/>
      <c r="BR496" s="40"/>
      <c r="BS496" s="40"/>
      <c r="BT496" s="40"/>
      <c r="BU496" s="40"/>
      <c r="BV496" s="40"/>
      <c r="BW496" s="40"/>
    </row>
    <row r="497" spans="1:75" ht="15.75" customHeight="1" x14ac:dyDescent="0.2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40"/>
      <c r="BJ497" s="40"/>
      <c r="BK497" s="40"/>
      <c r="BL497" s="40"/>
      <c r="BM497" s="40"/>
      <c r="BN497" s="40"/>
      <c r="BO497" s="40"/>
      <c r="BP497" s="40"/>
      <c r="BQ497" s="40"/>
      <c r="BR497" s="40"/>
      <c r="BS497" s="40"/>
      <c r="BT497" s="40"/>
      <c r="BU497" s="40"/>
      <c r="BV497" s="40"/>
      <c r="BW497" s="40"/>
    </row>
    <row r="498" spans="1:75" ht="15.75" customHeight="1" x14ac:dyDescent="0.2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40"/>
      <c r="BJ498" s="40"/>
      <c r="BK498" s="40"/>
      <c r="BL498" s="40"/>
      <c r="BM498" s="40"/>
      <c r="BN498" s="40"/>
      <c r="BO498" s="40"/>
      <c r="BP498" s="40"/>
      <c r="BQ498" s="40"/>
      <c r="BR498" s="40"/>
      <c r="BS498" s="40"/>
      <c r="BT498" s="40"/>
      <c r="BU498" s="40"/>
      <c r="BV498" s="40"/>
      <c r="BW498" s="40"/>
    </row>
    <row r="499" spans="1:75" ht="15.75" customHeight="1" x14ac:dyDescent="0.2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40"/>
      <c r="BJ499" s="40"/>
      <c r="BK499" s="40"/>
      <c r="BL499" s="40"/>
      <c r="BM499" s="40"/>
      <c r="BN499" s="40"/>
      <c r="BO499" s="40"/>
      <c r="BP499" s="40"/>
      <c r="BQ499" s="40"/>
      <c r="BR499" s="40"/>
      <c r="BS499" s="40"/>
      <c r="BT499" s="40"/>
      <c r="BU499" s="40"/>
      <c r="BV499" s="40"/>
      <c r="BW499" s="40"/>
    </row>
    <row r="500" spans="1:75" ht="15.75" customHeight="1" x14ac:dyDescent="0.2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40"/>
      <c r="BJ500" s="40"/>
      <c r="BK500" s="40"/>
      <c r="BL500" s="40"/>
      <c r="BM500" s="40"/>
      <c r="BN500" s="40"/>
      <c r="BO500" s="40"/>
      <c r="BP500" s="40"/>
      <c r="BQ500" s="40"/>
      <c r="BR500" s="40"/>
      <c r="BS500" s="40"/>
      <c r="BT500" s="40"/>
      <c r="BU500" s="40"/>
      <c r="BV500" s="40"/>
      <c r="BW500" s="40"/>
    </row>
    <row r="501" spans="1:75" ht="15.75" customHeight="1" x14ac:dyDescent="0.2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40"/>
      <c r="BJ501" s="40"/>
      <c r="BK501" s="40"/>
      <c r="BL501" s="40"/>
      <c r="BM501" s="40"/>
      <c r="BN501" s="40"/>
      <c r="BO501" s="40"/>
      <c r="BP501" s="40"/>
      <c r="BQ501" s="40"/>
      <c r="BR501" s="40"/>
      <c r="BS501" s="40"/>
      <c r="BT501" s="40"/>
      <c r="BU501" s="40"/>
      <c r="BV501" s="40"/>
      <c r="BW501" s="40"/>
    </row>
    <row r="502" spans="1:75" ht="15.75" customHeight="1" x14ac:dyDescent="0.2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40"/>
      <c r="BJ502" s="40"/>
      <c r="BK502" s="40"/>
      <c r="BL502" s="40"/>
      <c r="BM502" s="40"/>
      <c r="BN502" s="40"/>
      <c r="BO502" s="40"/>
      <c r="BP502" s="40"/>
      <c r="BQ502" s="40"/>
      <c r="BR502" s="40"/>
      <c r="BS502" s="40"/>
      <c r="BT502" s="40"/>
      <c r="BU502" s="40"/>
      <c r="BV502" s="40"/>
      <c r="BW502" s="40"/>
    </row>
    <row r="503" spans="1:75" ht="15.75" customHeight="1" x14ac:dyDescent="0.2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40"/>
      <c r="BJ503" s="40"/>
      <c r="BK503" s="40"/>
      <c r="BL503" s="40"/>
      <c r="BM503" s="40"/>
      <c r="BN503" s="40"/>
      <c r="BO503" s="40"/>
      <c r="BP503" s="40"/>
      <c r="BQ503" s="40"/>
      <c r="BR503" s="40"/>
      <c r="BS503" s="40"/>
      <c r="BT503" s="40"/>
      <c r="BU503" s="40"/>
      <c r="BV503" s="40"/>
      <c r="BW503" s="40"/>
    </row>
    <row r="504" spans="1:75" ht="15.75" customHeight="1" x14ac:dyDescent="0.2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40"/>
      <c r="BJ504" s="40"/>
      <c r="BK504" s="40"/>
      <c r="BL504" s="40"/>
      <c r="BM504" s="40"/>
      <c r="BN504" s="40"/>
      <c r="BO504" s="40"/>
      <c r="BP504" s="40"/>
      <c r="BQ504" s="40"/>
      <c r="BR504" s="40"/>
      <c r="BS504" s="40"/>
      <c r="BT504" s="40"/>
      <c r="BU504" s="40"/>
      <c r="BV504" s="40"/>
      <c r="BW504" s="40"/>
    </row>
    <row r="505" spans="1:75" ht="15.75" customHeight="1" x14ac:dyDescent="0.2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40"/>
      <c r="BJ505" s="40"/>
      <c r="BK505" s="40"/>
      <c r="BL505" s="40"/>
      <c r="BM505" s="40"/>
      <c r="BN505" s="40"/>
      <c r="BO505" s="40"/>
      <c r="BP505" s="40"/>
      <c r="BQ505" s="40"/>
      <c r="BR505" s="40"/>
      <c r="BS505" s="40"/>
      <c r="BT505" s="40"/>
      <c r="BU505" s="40"/>
      <c r="BV505" s="40"/>
      <c r="BW505" s="40"/>
    </row>
    <row r="506" spans="1:75" ht="15.75" customHeight="1" x14ac:dyDescent="0.2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40"/>
      <c r="BJ506" s="40"/>
      <c r="BK506" s="40"/>
      <c r="BL506" s="40"/>
      <c r="BM506" s="40"/>
      <c r="BN506" s="40"/>
      <c r="BO506" s="40"/>
      <c r="BP506" s="40"/>
      <c r="BQ506" s="40"/>
      <c r="BR506" s="40"/>
      <c r="BS506" s="40"/>
      <c r="BT506" s="40"/>
      <c r="BU506" s="40"/>
      <c r="BV506" s="40"/>
      <c r="BW506" s="40"/>
    </row>
    <row r="507" spans="1:75" ht="15.75" customHeight="1" x14ac:dyDescent="0.2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40"/>
      <c r="BJ507" s="40"/>
      <c r="BK507" s="40"/>
      <c r="BL507" s="40"/>
      <c r="BM507" s="40"/>
      <c r="BN507" s="40"/>
      <c r="BO507" s="40"/>
      <c r="BP507" s="40"/>
      <c r="BQ507" s="40"/>
      <c r="BR507" s="40"/>
      <c r="BS507" s="40"/>
      <c r="BT507" s="40"/>
      <c r="BU507" s="40"/>
      <c r="BV507" s="40"/>
      <c r="BW507" s="40"/>
    </row>
    <row r="508" spans="1:75" ht="15.75" customHeight="1" x14ac:dyDescent="0.2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40"/>
      <c r="BJ508" s="40"/>
      <c r="BK508" s="40"/>
      <c r="BL508" s="40"/>
      <c r="BM508" s="40"/>
      <c r="BN508" s="40"/>
      <c r="BO508" s="40"/>
      <c r="BP508" s="40"/>
      <c r="BQ508" s="40"/>
      <c r="BR508" s="40"/>
      <c r="BS508" s="40"/>
      <c r="BT508" s="40"/>
      <c r="BU508" s="40"/>
      <c r="BV508" s="40"/>
      <c r="BW508" s="40"/>
    </row>
    <row r="509" spans="1:75" ht="15.75" customHeight="1" x14ac:dyDescent="0.2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40"/>
      <c r="BJ509" s="40"/>
      <c r="BK509" s="40"/>
      <c r="BL509" s="40"/>
      <c r="BM509" s="40"/>
      <c r="BN509" s="40"/>
      <c r="BO509" s="40"/>
      <c r="BP509" s="40"/>
      <c r="BQ509" s="40"/>
      <c r="BR509" s="40"/>
      <c r="BS509" s="40"/>
      <c r="BT509" s="40"/>
      <c r="BU509" s="40"/>
      <c r="BV509" s="40"/>
      <c r="BW509" s="40"/>
    </row>
    <row r="510" spans="1:75" ht="15.75" customHeight="1" x14ac:dyDescent="0.2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40"/>
      <c r="BJ510" s="40"/>
      <c r="BK510" s="40"/>
      <c r="BL510" s="40"/>
      <c r="BM510" s="40"/>
      <c r="BN510" s="40"/>
      <c r="BO510" s="40"/>
      <c r="BP510" s="40"/>
      <c r="BQ510" s="40"/>
      <c r="BR510" s="40"/>
      <c r="BS510" s="40"/>
      <c r="BT510" s="40"/>
      <c r="BU510" s="40"/>
      <c r="BV510" s="40"/>
      <c r="BW510" s="40"/>
    </row>
    <row r="511" spans="1:75" ht="15.75" customHeight="1" x14ac:dyDescent="0.2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40"/>
      <c r="BJ511" s="40"/>
      <c r="BK511" s="40"/>
      <c r="BL511" s="40"/>
      <c r="BM511" s="40"/>
      <c r="BN511" s="40"/>
      <c r="BO511" s="40"/>
      <c r="BP511" s="40"/>
      <c r="BQ511" s="40"/>
      <c r="BR511" s="40"/>
      <c r="BS511" s="40"/>
      <c r="BT511" s="40"/>
      <c r="BU511" s="40"/>
      <c r="BV511" s="40"/>
      <c r="BW511" s="40"/>
    </row>
    <row r="512" spans="1:75" ht="15.75" customHeight="1" x14ac:dyDescent="0.2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40"/>
      <c r="BJ512" s="40"/>
      <c r="BK512" s="40"/>
      <c r="BL512" s="40"/>
      <c r="BM512" s="40"/>
      <c r="BN512" s="40"/>
      <c r="BO512" s="40"/>
      <c r="BP512" s="40"/>
      <c r="BQ512" s="40"/>
      <c r="BR512" s="40"/>
      <c r="BS512" s="40"/>
      <c r="BT512" s="40"/>
      <c r="BU512" s="40"/>
      <c r="BV512" s="40"/>
      <c r="BW512" s="40"/>
    </row>
    <row r="513" spans="1:75" ht="15.75" customHeight="1" x14ac:dyDescent="0.2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40"/>
      <c r="BJ513" s="40"/>
      <c r="BK513" s="40"/>
      <c r="BL513" s="40"/>
      <c r="BM513" s="40"/>
      <c r="BN513" s="40"/>
      <c r="BO513" s="40"/>
      <c r="BP513" s="40"/>
      <c r="BQ513" s="40"/>
      <c r="BR513" s="40"/>
      <c r="BS513" s="40"/>
      <c r="BT513" s="40"/>
      <c r="BU513" s="40"/>
      <c r="BV513" s="40"/>
      <c r="BW513" s="40"/>
    </row>
    <row r="514" spans="1:75" ht="15.75" customHeight="1" x14ac:dyDescent="0.2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40"/>
      <c r="BJ514" s="40"/>
      <c r="BK514" s="40"/>
      <c r="BL514" s="40"/>
      <c r="BM514" s="40"/>
      <c r="BN514" s="40"/>
      <c r="BO514" s="40"/>
      <c r="BP514" s="40"/>
      <c r="BQ514" s="40"/>
      <c r="BR514" s="40"/>
      <c r="BS514" s="40"/>
      <c r="BT514" s="40"/>
      <c r="BU514" s="40"/>
      <c r="BV514" s="40"/>
      <c r="BW514" s="40"/>
    </row>
    <row r="515" spans="1:75" ht="15.75" customHeight="1" x14ac:dyDescent="0.2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40"/>
      <c r="BJ515" s="40"/>
      <c r="BK515" s="40"/>
      <c r="BL515" s="40"/>
      <c r="BM515" s="40"/>
      <c r="BN515" s="40"/>
      <c r="BO515" s="40"/>
      <c r="BP515" s="40"/>
      <c r="BQ515" s="40"/>
      <c r="BR515" s="40"/>
      <c r="BS515" s="40"/>
      <c r="BT515" s="40"/>
      <c r="BU515" s="40"/>
      <c r="BV515" s="40"/>
      <c r="BW515" s="40"/>
    </row>
    <row r="516" spans="1:75" ht="15.75" customHeight="1" x14ac:dyDescent="0.2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40"/>
      <c r="BJ516" s="40"/>
      <c r="BK516" s="40"/>
      <c r="BL516" s="40"/>
      <c r="BM516" s="40"/>
      <c r="BN516" s="40"/>
      <c r="BO516" s="40"/>
      <c r="BP516" s="40"/>
      <c r="BQ516" s="40"/>
      <c r="BR516" s="40"/>
      <c r="BS516" s="40"/>
      <c r="BT516" s="40"/>
      <c r="BU516" s="40"/>
      <c r="BV516" s="40"/>
      <c r="BW516" s="40"/>
    </row>
    <row r="517" spans="1:75" ht="15.75" customHeight="1" x14ac:dyDescent="0.2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40"/>
      <c r="BJ517" s="40"/>
      <c r="BK517" s="40"/>
      <c r="BL517" s="40"/>
      <c r="BM517" s="40"/>
      <c r="BN517" s="40"/>
      <c r="BO517" s="40"/>
      <c r="BP517" s="40"/>
      <c r="BQ517" s="40"/>
      <c r="BR517" s="40"/>
      <c r="BS517" s="40"/>
      <c r="BT517" s="40"/>
      <c r="BU517" s="40"/>
      <c r="BV517" s="40"/>
      <c r="BW517" s="40"/>
    </row>
    <row r="518" spans="1:75" ht="15.75" customHeight="1" x14ac:dyDescent="0.2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40"/>
      <c r="BJ518" s="40"/>
      <c r="BK518" s="40"/>
      <c r="BL518" s="40"/>
      <c r="BM518" s="40"/>
      <c r="BN518" s="40"/>
      <c r="BO518" s="40"/>
      <c r="BP518" s="40"/>
      <c r="BQ518" s="40"/>
      <c r="BR518" s="40"/>
      <c r="BS518" s="40"/>
      <c r="BT518" s="40"/>
      <c r="BU518" s="40"/>
      <c r="BV518" s="40"/>
      <c r="BW518" s="40"/>
    </row>
    <row r="519" spans="1:75" ht="15.75" customHeight="1" x14ac:dyDescent="0.2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40"/>
      <c r="BJ519" s="40"/>
      <c r="BK519" s="40"/>
      <c r="BL519" s="40"/>
      <c r="BM519" s="40"/>
      <c r="BN519" s="40"/>
      <c r="BO519" s="40"/>
      <c r="BP519" s="40"/>
      <c r="BQ519" s="40"/>
      <c r="BR519" s="40"/>
      <c r="BS519" s="40"/>
      <c r="BT519" s="40"/>
      <c r="BU519" s="40"/>
      <c r="BV519" s="40"/>
      <c r="BW519" s="40"/>
    </row>
    <row r="520" spans="1:75" ht="15.75" customHeight="1" x14ac:dyDescent="0.2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40"/>
      <c r="BJ520" s="40"/>
      <c r="BK520" s="40"/>
      <c r="BL520" s="40"/>
      <c r="BM520" s="40"/>
      <c r="BN520" s="40"/>
      <c r="BO520" s="40"/>
      <c r="BP520" s="40"/>
      <c r="BQ520" s="40"/>
      <c r="BR520" s="40"/>
      <c r="BS520" s="40"/>
      <c r="BT520" s="40"/>
      <c r="BU520" s="40"/>
      <c r="BV520" s="40"/>
      <c r="BW520" s="40"/>
    </row>
    <row r="521" spans="1:75" ht="15.75" customHeight="1" x14ac:dyDescent="0.2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  <c r="BN521" s="40"/>
      <c r="BO521" s="40"/>
      <c r="BP521" s="40"/>
      <c r="BQ521" s="40"/>
      <c r="BR521" s="40"/>
      <c r="BS521" s="40"/>
      <c r="BT521" s="40"/>
      <c r="BU521" s="40"/>
      <c r="BV521" s="40"/>
      <c r="BW521" s="40"/>
    </row>
    <row r="522" spans="1:75" ht="15.75" customHeight="1" x14ac:dyDescent="0.2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40"/>
      <c r="BJ522" s="40"/>
      <c r="BK522" s="40"/>
      <c r="BL522" s="40"/>
      <c r="BM522" s="40"/>
      <c r="BN522" s="40"/>
      <c r="BO522" s="40"/>
      <c r="BP522" s="40"/>
      <c r="BQ522" s="40"/>
      <c r="BR522" s="40"/>
      <c r="BS522" s="40"/>
      <c r="BT522" s="40"/>
      <c r="BU522" s="40"/>
      <c r="BV522" s="40"/>
      <c r="BW522" s="40"/>
    </row>
    <row r="523" spans="1:75" ht="15.75" customHeight="1" x14ac:dyDescent="0.2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40"/>
      <c r="BJ523" s="40"/>
      <c r="BK523" s="40"/>
      <c r="BL523" s="40"/>
      <c r="BM523" s="40"/>
      <c r="BN523" s="40"/>
      <c r="BO523" s="40"/>
      <c r="BP523" s="40"/>
      <c r="BQ523" s="40"/>
      <c r="BR523" s="40"/>
      <c r="BS523" s="40"/>
      <c r="BT523" s="40"/>
      <c r="BU523" s="40"/>
      <c r="BV523" s="40"/>
      <c r="BW523" s="40"/>
    </row>
    <row r="524" spans="1:75" ht="15.75" customHeight="1" x14ac:dyDescent="0.2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40"/>
      <c r="BJ524" s="40"/>
      <c r="BK524" s="40"/>
      <c r="BL524" s="40"/>
      <c r="BM524" s="40"/>
      <c r="BN524" s="40"/>
      <c r="BO524" s="40"/>
      <c r="BP524" s="40"/>
      <c r="BQ524" s="40"/>
      <c r="BR524" s="40"/>
      <c r="BS524" s="40"/>
      <c r="BT524" s="40"/>
      <c r="BU524" s="40"/>
      <c r="BV524" s="40"/>
      <c r="BW524" s="40"/>
    </row>
    <row r="525" spans="1:75" ht="15.75" customHeight="1" x14ac:dyDescent="0.2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40"/>
      <c r="BJ525" s="40"/>
      <c r="BK525" s="40"/>
      <c r="BL525" s="40"/>
      <c r="BM525" s="40"/>
      <c r="BN525" s="40"/>
      <c r="BO525" s="40"/>
      <c r="BP525" s="40"/>
      <c r="BQ525" s="40"/>
      <c r="BR525" s="40"/>
      <c r="BS525" s="40"/>
      <c r="BT525" s="40"/>
      <c r="BU525" s="40"/>
      <c r="BV525" s="40"/>
      <c r="BW525" s="40"/>
    </row>
    <row r="526" spans="1:75" ht="15.75" customHeight="1" x14ac:dyDescent="0.2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40"/>
      <c r="BJ526" s="40"/>
      <c r="BK526" s="40"/>
      <c r="BL526" s="40"/>
      <c r="BM526" s="40"/>
      <c r="BN526" s="40"/>
      <c r="BO526" s="40"/>
      <c r="BP526" s="40"/>
      <c r="BQ526" s="40"/>
      <c r="BR526" s="40"/>
      <c r="BS526" s="40"/>
      <c r="BT526" s="40"/>
      <c r="BU526" s="40"/>
      <c r="BV526" s="40"/>
      <c r="BW526" s="40"/>
    </row>
    <row r="527" spans="1:75" ht="15.75" customHeight="1" x14ac:dyDescent="0.2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40"/>
      <c r="BJ527" s="40"/>
      <c r="BK527" s="40"/>
      <c r="BL527" s="40"/>
      <c r="BM527" s="40"/>
      <c r="BN527" s="40"/>
      <c r="BO527" s="40"/>
      <c r="BP527" s="40"/>
      <c r="BQ527" s="40"/>
      <c r="BR527" s="40"/>
      <c r="BS527" s="40"/>
      <c r="BT527" s="40"/>
      <c r="BU527" s="40"/>
      <c r="BV527" s="40"/>
      <c r="BW527" s="40"/>
    </row>
    <row r="528" spans="1:75" ht="15.75" customHeight="1" x14ac:dyDescent="0.2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40"/>
      <c r="BJ528" s="40"/>
      <c r="BK528" s="40"/>
      <c r="BL528" s="40"/>
      <c r="BM528" s="40"/>
      <c r="BN528" s="40"/>
      <c r="BO528" s="40"/>
      <c r="BP528" s="40"/>
      <c r="BQ528" s="40"/>
      <c r="BR528" s="40"/>
      <c r="BS528" s="40"/>
      <c r="BT528" s="40"/>
      <c r="BU528" s="40"/>
      <c r="BV528" s="40"/>
      <c r="BW528" s="40"/>
    </row>
    <row r="529" spans="1:75" ht="15.75" customHeight="1" x14ac:dyDescent="0.2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40"/>
      <c r="BJ529" s="40"/>
      <c r="BK529" s="40"/>
      <c r="BL529" s="40"/>
      <c r="BM529" s="40"/>
      <c r="BN529" s="40"/>
      <c r="BO529" s="40"/>
      <c r="BP529" s="40"/>
      <c r="BQ529" s="40"/>
      <c r="BR529" s="40"/>
      <c r="BS529" s="40"/>
      <c r="BT529" s="40"/>
      <c r="BU529" s="40"/>
      <c r="BV529" s="40"/>
      <c r="BW529" s="40"/>
    </row>
    <row r="530" spans="1:75" ht="15.75" customHeight="1" x14ac:dyDescent="0.2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40"/>
      <c r="BJ530" s="40"/>
      <c r="BK530" s="40"/>
      <c r="BL530" s="40"/>
      <c r="BM530" s="40"/>
      <c r="BN530" s="40"/>
      <c r="BO530" s="40"/>
      <c r="BP530" s="40"/>
      <c r="BQ530" s="40"/>
      <c r="BR530" s="40"/>
      <c r="BS530" s="40"/>
      <c r="BT530" s="40"/>
      <c r="BU530" s="40"/>
      <c r="BV530" s="40"/>
      <c r="BW530" s="40"/>
    </row>
    <row r="531" spans="1:75" ht="15.75" customHeight="1" x14ac:dyDescent="0.2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40"/>
      <c r="BJ531" s="40"/>
      <c r="BK531" s="40"/>
      <c r="BL531" s="40"/>
      <c r="BM531" s="40"/>
      <c r="BN531" s="40"/>
      <c r="BO531" s="40"/>
      <c r="BP531" s="40"/>
      <c r="BQ531" s="40"/>
      <c r="BR531" s="40"/>
      <c r="BS531" s="40"/>
      <c r="BT531" s="40"/>
      <c r="BU531" s="40"/>
      <c r="BV531" s="40"/>
      <c r="BW531" s="40"/>
    </row>
    <row r="532" spans="1:75" ht="15.75" customHeight="1" x14ac:dyDescent="0.2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40"/>
      <c r="BJ532" s="40"/>
      <c r="BK532" s="40"/>
      <c r="BL532" s="40"/>
      <c r="BM532" s="40"/>
      <c r="BN532" s="40"/>
      <c r="BO532" s="40"/>
      <c r="BP532" s="40"/>
      <c r="BQ532" s="40"/>
      <c r="BR532" s="40"/>
      <c r="BS532" s="40"/>
      <c r="BT532" s="40"/>
      <c r="BU532" s="40"/>
      <c r="BV532" s="40"/>
      <c r="BW532" s="40"/>
    </row>
    <row r="533" spans="1:75" ht="15.75" customHeight="1" x14ac:dyDescent="0.2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40"/>
      <c r="BJ533" s="40"/>
      <c r="BK533" s="40"/>
      <c r="BL533" s="40"/>
      <c r="BM533" s="40"/>
      <c r="BN533" s="40"/>
      <c r="BO533" s="40"/>
      <c r="BP533" s="40"/>
      <c r="BQ533" s="40"/>
      <c r="BR533" s="40"/>
      <c r="BS533" s="40"/>
      <c r="BT533" s="40"/>
      <c r="BU533" s="40"/>
      <c r="BV533" s="40"/>
      <c r="BW533" s="40"/>
    </row>
    <row r="534" spans="1:75" ht="15.75" customHeight="1" x14ac:dyDescent="0.2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40"/>
      <c r="BJ534" s="40"/>
      <c r="BK534" s="40"/>
      <c r="BL534" s="40"/>
      <c r="BM534" s="40"/>
      <c r="BN534" s="40"/>
      <c r="BO534" s="40"/>
      <c r="BP534" s="40"/>
      <c r="BQ534" s="40"/>
      <c r="BR534" s="40"/>
      <c r="BS534" s="40"/>
      <c r="BT534" s="40"/>
      <c r="BU534" s="40"/>
      <c r="BV534" s="40"/>
      <c r="BW534" s="40"/>
    </row>
    <row r="535" spans="1:75" ht="15.75" customHeight="1" x14ac:dyDescent="0.2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40"/>
      <c r="BJ535" s="40"/>
      <c r="BK535" s="40"/>
      <c r="BL535" s="40"/>
      <c r="BM535" s="40"/>
      <c r="BN535" s="40"/>
      <c r="BO535" s="40"/>
      <c r="BP535" s="40"/>
      <c r="BQ535" s="40"/>
      <c r="BR535" s="40"/>
      <c r="BS535" s="40"/>
      <c r="BT535" s="40"/>
      <c r="BU535" s="40"/>
      <c r="BV535" s="40"/>
      <c r="BW535" s="40"/>
    </row>
    <row r="536" spans="1:75" ht="15.75" customHeight="1" x14ac:dyDescent="0.2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40"/>
      <c r="BJ536" s="40"/>
      <c r="BK536" s="40"/>
      <c r="BL536" s="40"/>
      <c r="BM536" s="40"/>
      <c r="BN536" s="40"/>
      <c r="BO536" s="40"/>
      <c r="BP536" s="40"/>
      <c r="BQ536" s="40"/>
      <c r="BR536" s="40"/>
      <c r="BS536" s="40"/>
      <c r="BT536" s="40"/>
      <c r="BU536" s="40"/>
      <c r="BV536" s="40"/>
      <c r="BW536" s="40"/>
    </row>
    <row r="537" spans="1:75" ht="15.75" customHeight="1" x14ac:dyDescent="0.2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40"/>
      <c r="BJ537" s="40"/>
      <c r="BK537" s="40"/>
      <c r="BL537" s="40"/>
      <c r="BM537" s="40"/>
      <c r="BN537" s="40"/>
      <c r="BO537" s="40"/>
      <c r="BP537" s="40"/>
      <c r="BQ537" s="40"/>
      <c r="BR537" s="40"/>
      <c r="BS537" s="40"/>
      <c r="BT537" s="40"/>
      <c r="BU537" s="40"/>
      <c r="BV537" s="40"/>
      <c r="BW537" s="40"/>
    </row>
    <row r="538" spans="1:75" ht="15.75" customHeight="1" x14ac:dyDescent="0.2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40"/>
      <c r="BJ538" s="40"/>
      <c r="BK538" s="40"/>
      <c r="BL538" s="40"/>
      <c r="BM538" s="40"/>
      <c r="BN538" s="40"/>
      <c r="BO538" s="40"/>
      <c r="BP538" s="40"/>
      <c r="BQ538" s="40"/>
      <c r="BR538" s="40"/>
      <c r="BS538" s="40"/>
      <c r="BT538" s="40"/>
      <c r="BU538" s="40"/>
      <c r="BV538" s="40"/>
      <c r="BW538" s="40"/>
    </row>
    <row r="539" spans="1:75" ht="15.75" customHeight="1" x14ac:dyDescent="0.2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40"/>
      <c r="BJ539" s="40"/>
      <c r="BK539" s="40"/>
      <c r="BL539" s="40"/>
      <c r="BM539" s="40"/>
      <c r="BN539" s="40"/>
      <c r="BO539" s="40"/>
      <c r="BP539" s="40"/>
      <c r="BQ539" s="40"/>
      <c r="BR539" s="40"/>
      <c r="BS539" s="40"/>
      <c r="BT539" s="40"/>
      <c r="BU539" s="40"/>
      <c r="BV539" s="40"/>
      <c r="BW539" s="40"/>
    </row>
    <row r="540" spans="1:75" ht="15.75" customHeight="1" x14ac:dyDescent="0.2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40"/>
      <c r="BJ540" s="40"/>
      <c r="BK540" s="40"/>
      <c r="BL540" s="40"/>
      <c r="BM540" s="40"/>
      <c r="BN540" s="40"/>
      <c r="BO540" s="40"/>
      <c r="BP540" s="40"/>
      <c r="BQ540" s="40"/>
      <c r="BR540" s="40"/>
      <c r="BS540" s="40"/>
      <c r="BT540" s="40"/>
      <c r="BU540" s="40"/>
      <c r="BV540" s="40"/>
      <c r="BW540" s="40"/>
    </row>
    <row r="541" spans="1:75" ht="15.75" customHeight="1" x14ac:dyDescent="0.2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40"/>
      <c r="BJ541" s="40"/>
      <c r="BK541" s="40"/>
      <c r="BL541" s="40"/>
      <c r="BM541" s="40"/>
      <c r="BN541" s="40"/>
      <c r="BO541" s="40"/>
      <c r="BP541" s="40"/>
      <c r="BQ541" s="40"/>
      <c r="BR541" s="40"/>
      <c r="BS541" s="40"/>
      <c r="BT541" s="40"/>
      <c r="BU541" s="40"/>
      <c r="BV541" s="40"/>
      <c r="BW541" s="40"/>
    </row>
    <row r="542" spans="1:75" ht="15.75" customHeight="1" x14ac:dyDescent="0.2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40"/>
      <c r="BJ542" s="40"/>
      <c r="BK542" s="40"/>
      <c r="BL542" s="40"/>
      <c r="BM542" s="40"/>
      <c r="BN542" s="40"/>
      <c r="BO542" s="40"/>
      <c r="BP542" s="40"/>
      <c r="BQ542" s="40"/>
      <c r="BR542" s="40"/>
      <c r="BS542" s="40"/>
      <c r="BT542" s="40"/>
      <c r="BU542" s="40"/>
      <c r="BV542" s="40"/>
      <c r="BW542" s="40"/>
    </row>
    <row r="543" spans="1:75" ht="15.75" customHeight="1" x14ac:dyDescent="0.2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40"/>
      <c r="BJ543" s="40"/>
      <c r="BK543" s="40"/>
      <c r="BL543" s="40"/>
      <c r="BM543" s="40"/>
      <c r="BN543" s="40"/>
      <c r="BO543" s="40"/>
      <c r="BP543" s="40"/>
      <c r="BQ543" s="40"/>
      <c r="BR543" s="40"/>
      <c r="BS543" s="40"/>
      <c r="BT543" s="40"/>
      <c r="BU543" s="40"/>
      <c r="BV543" s="40"/>
      <c r="BW543" s="40"/>
    </row>
    <row r="544" spans="1:75" ht="15.75" customHeight="1" x14ac:dyDescent="0.2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40"/>
      <c r="BJ544" s="40"/>
      <c r="BK544" s="40"/>
      <c r="BL544" s="40"/>
      <c r="BM544" s="40"/>
      <c r="BN544" s="40"/>
      <c r="BO544" s="40"/>
      <c r="BP544" s="40"/>
      <c r="BQ544" s="40"/>
      <c r="BR544" s="40"/>
      <c r="BS544" s="40"/>
      <c r="BT544" s="40"/>
      <c r="BU544" s="40"/>
      <c r="BV544" s="40"/>
      <c r="BW544" s="40"/>
    </row>
    <row r="545" spans="1:75" ht="15.75" customHeight="1" x14ac:dyDescent="0.2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40"/>
      <c r="BJ545" s="40"/>
      <c r="BK545" s="40"/>
      <c r="BL545" s="40"/>
      <c r="BM545" s="40"/>
      <c r="BN545" s="40"/>
      <c r="BO545" s="40"/>
      <c r="BP545" s="40"/>
      <c r="BQ545" s="40"/>
      <c r="BR545" s="40"/>
      <c r="BS545" s="40"/>
      <c r="BT545" s="40"/>
      <c r="BU545" s="40"/>
      <c r="BV545" s="40"/>
      <c r="BW545" s="40"/>
    </row>
    <row r="546" spans="1:75" ht="15.75" customHeight="1" x14ac:dyDescent="0.2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40"/>
      <c r="BJ546" s="40"/>
      <c r="BK546" s="40"/>
      <c r="BL546" s="40"/>
      <c r="BM546" s="40"/>
      <c r="BN546" s="40"/>
      <c r="BO546" s="40"/>
      <c r="BP546" s="40"/>
      <c r="BQ546" s="40"/>
      <c r="BR546" s="40"/>
      <c r="BS546" s="40"/>
      <c r="BT546" s="40"/>
      <c r="BU546" s="40"/>
      <c r="BV546" s="40"/>
      <c r="BW546" s="40"/>
    </row>
    <row r="547" spans="1:75" ht="15.75" customHeight="1" x14ac:dyDescent="0.2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40"/>
      <c r="BJ547" s="40"/>
      <c r="BK547" s="40"/>
      <c r="BL547" s="40"/>
      <c r="BM547" s="40"/>
      <c r="BN547" s="40"/>
      <c r="BO547" s="40"/>
      <c r="BP547" s="40"/>
      <c r="BQ547" s="40"/>
      <c r="BR547" s="40"/>
      <c r="BS547" s="40"/>
      <c r="BT547" s="40"/>
      <c r="BU547" s="40"/>
      <c r="BV547" s="40"/>
      <c r="BW547" s="40"/>
    </row>
    <row r="548" spans="1:75" ht="15.75" customHeight="1" x14ac:dyDescent="0.2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40"/>
      <c r="BJ548" s="40"/>
      <c r="BK548" s="40"/>
      <c r="BL548" s="40"/>
      <c r="BM548" s="40"/>
      <c r="BN548" s="40"/>
      <c r="BO548" s="40"/>
      <c r="BP548" s="40"/>
      <c r="BQ548" s="40"/>
      <c r="BR548" s="40"/>
      <c r="BS548" s="40"/>
      <c r="BT548" s="40"/>
      <c r="BU548" s="40"/>
      <c r="BV548" s="40"/>
      <c r="BW548" s="40"/>
    </row>
    <row r="549" spans="1:75" ht="15.75" customHeight="1" x14ac:dyDescent="0.2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40"/>
      <c r="BJ549" s="40"/>
      <c r="BK549" s="40"/>
      <c r="BL549" s="40"/>
      <c r="BM549" s="40"/>
      <c r="BN549" s="40"/>
      <c r="BO549" s="40"/>
      <c r="BP549" s="40"/>
      <c r="BQ549" s="40"/>
      <c r="BR549" s="40"/>
      <c r="BS549" s="40"/>
      <c r="BT549" s="40"/>
      <c r="BU549" s="40"/>
      <c r="BV549" s="40"/>
      <c r="BW549" s="40"/>
    </row>
    <row r="550" spans="1:75" ht="15.75" customHeight="1" x14ac:dyDescent="0.2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40"/>
      <c r="BJ550" s="40"/>
      <c r="BK550" s="40"/>
      <c r="BL550" s="40"/>
      <c r="BM550" s="40"/>
      <c r="BN550" s="40"/>
      <c r="BO550" s="40"/>
      <c r="BP550" s="40"/>
      <c r="BQ550" s="40"/>
      <c r="BR550" s="40"/>
      <c r="BS550" s="40"/>
      <c r="BT550" s="40"/>
      <c r="BU550" s="40"/>
      <c r="BV550" s="40"/>
      <c r="BW550" s="40"/>
    </row>
    <row r="551" spans="1:75" ht="15.75" customHeight="1" x14ac:dyDescent="0.2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40"/>
      <c r="BJ551" s="40"/>
      <c r="BK551" s="40"/>
      <c r="BL551" s="40"/>
      <c r="BM551" s="40"/>
      <c r="BN551" s="40"/>
      <c r="BO551" s="40"/>
      <c r="BP551" s="40"/>
      <c r="BQ551" s="40"/>
      <c r="BR551" s="40"/>
      <c r="BS551" s="40"/>
      <c r="BT551" s="40"/>
      <c r="BU551" s="40"/>
      <c r="BV551" s="40"/>
      <c r="BW551" s="40"/>
    </row>
    <row r="552" spans="1:75" ht="15.75" customHeight="1" x14ac:dyDescent="0.2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40"/>
      <c r="BJ552" s="40"/>
      <c r="BK552" s="40"/>
      <c r="BL552" s="40"/>
      <c r="BM552" s="40"/>
      <c r="BN552" s="40"/>
      <c r="BO552" s="40"/>
      <c r="BP552" s="40"/>
      <c r="BQ552" s="40"/>
      <c r="BR552" s="40"/>
      <c r="BS552" s="40"/>
      <c r="BT552" s="40"/>
      <c r="BU552" s="40"/>
      <c r="BV552" s="40"/>
      <c r="BW552" s="40"/>
    </row>
    <row r="553" spans="1:75" ht="15.75" customHeight="1" x14ac:dyDescent="0.2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40"/>
      <c r="BJ553" s="40"/>
      <c r="BK553" s="40"/>
      <c r="BL553" s="40"/>
      <c r="BM553" s="40"/>
      <c r="BN553" s="40"/>
      <c r="BO553" s="40"/>
      <c r="BP553" s="40"/>
      <c r="BQ553" s="40"/>
      <c r="BR553" s="40"/>
      <c r="BS553" s="40"/>
      <c r="BT553" s="40"/>
      <c r="BU553" s="40"/>
      <c r="BV553" s="40"/>
      <c r="BW553" s="40"/>
    </row>
    <row r="554" spans="1:75" ht="15.75" customHeight="1" x14ac:dyDescent="0.2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40"/>
      <c r="BJ554" s="40"/>
      <c r="BK554" s="40"/>
      <c r="BL554" s="40"/>
      <c r="BM554" s="40"/>
      <c r="BN554" s="40"/>
      <c r="BO554" s="40"/>
      <c r="BP554" s="40"/>
      <c r="BQ554" s="40"/>
      <c r="BR554" s="40"/>
      <c r="BS554" s="40"/>
      <c r="BT554" s="40"/>
      <c r="BU554" s="40"/>
      <c r="BV554" s="40"/>
      <c r="BW554" s="40"/>
    </row>
    <row r="555" spans="1:75" ht="15.75" customHeight="1" x14ac:dyDescent="0.2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40"/>
      <c r="BJ555" s="40"/>
      <c r="BK555" s="40"/>
      <c r="BL555" s="40"/>
      <c r="BM555" s="40"/>
      <c r="BN555" s="40"/>
      <c r="BO555" s="40"/>
      <c r="BP555" s="40"/>
      <c r="BQ555" s="40"/>
      <c r="BR555" s="40"/>
      <c r="BS555" s="40"/>
      <c r="BT555" s="40"/>
      <c r="BU555" s="40"/>
      <c r="BV555" s="40"/>
      <c r="BW555" s="40"/>
    </row>
    <row r="556" spans="1:75" ht="15.75" customHeight="1" x14ac:dyDescent="0.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</row>
    <row r="557" spans="1:75" ht="15.75" customHeight="1" x14ac:dyDescent="0.2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</row>
    <row r="558" spans="1:75" ht="15.75" customHeight="1" x14ac:dyDescent="0.2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</row>
    <row r="559" spans="1:75" ht="15.75" customHeight="1" x14ac:dyDescent="0.2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</row>
    <row r="560" spans="1:75" ht="15.75" customHeight="1" x14ac:dyDescent="0.2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</row>
    <row r="561" spans="1:75" ht="15.75" customHeight="1" x14ac:dyDescent="0.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</row>
    <row r="562" spans="1:75" ht="15.75" customHeight="1" x14ac:dyDescent="0.2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</row>
    <row r="563" spans="1:75" ht="15.75" customHeight="1" x14ac:dyDescent="0.2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</row>
    <row r="564" spans="1:75" ht="15.75" customHeight="1" x14ac:dyDescent="0.2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</row>
    <row r="565" spans="1:75" ht="15.75" customHeight="1" x14ac:dyDescent="0.2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</row>
    <row r="566" spans="1:75" ht="15.75" customHeight="1" x14ac:dyDescent="0.2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</row>
    <row r="567" spans="1:75" ht="15.75" customHeight="1" x14ac:dyDescent="0.2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</row>
    <row r="568" spans="1:75" ht="15.75" customHeight="1" x14ac:dyDescent="0.2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</row>
    <row r="569" spans="1:75" ht="15.75" customHeight="1" x14ac:dyDescent="0.2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</row>
    <row r="570" spans="1:75" ht="15.75" customHeight="1" x14ac:dyDescent="0.2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</row>
    <row r="571" spans="1:75" ht="15.75" customHeight="1" x14ac:dyDescent="0.2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</row>
    <row r="572" spans="1:75" ht="15.75" customHeight="1" x14ac:dyDescent="0.2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</row>
    <row r="573" spans="1:75" ht="15.75" customHeight="1" x14ac:dyDescent="0.2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</row>
    <row r="574" spans="1:75" ht="15.75" customHeight="1" x14ac:dyDescent="0.2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</row>
    <row r="575" spans="1:75" ht="15.75" customHeight="1" x14ac:dyDescent="0.2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</row>
    <row r="576" spans="1:75" ht="15.75" customHeight="1" x14ac:dyDescent="0.2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</row>
    <row r="577" spans="1:75" ht="15.75" customHeight="1" x14ac:dyDescent="0.2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</row>
    <row r="578" spans="1:75" ht="15.75" customHeight="1" x14ac:dyDescent="0.2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</row>
    <row r="579" spans="1:75" ht="15.75" customHeight="1" x14ac:dyDescent="0.2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</row>
    <row r="580" spans="1:75" ht="15.75" customHeight="1" x14ac:dyDescent="0.2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</row>
    <row r="581" spans="1:75" ht="15.75" customHeight="1" x14ac:dyDescent="0.2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</row>
    <row r="582" spans="1:75" ht="15.75" customHeight="1" x14ac:dyDescent="0.2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</row>
    <row r="583" spans="1:75" ht="15.75" customHeight="1" x14ac:dyDescent="0.2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</row>
    <row r="584" spans="1:75" ht="15.75" customHeight="1" x14ac:dyDescent="0.2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</row>
    <row r="585" spans="1:75" ht="15.75" customHeight="1" x14ac:dyDescent="0.2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</row>
    <row r="586" spans="1:75" ht="15.75" customHeight="1" x14ac:dyDescent="0.2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</row>
    <row r="587" spans="1:75" ht="15.75" customHeight="1" x14ac:dyDescent="0.2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</row>
    <row r="588" spans="1:75" ht="15.75" customHeight="1" x14ac:dyDescent="0.2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</row>
    <row r="589" spans="1:75" ht="15.75" customHeight="1" x14ac:dyDescent="0.2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</row>
    <row r="590" spans="1:75" ht="15.75" customHeight="1" x14ac:dyDescent="0.2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</row>
    <row r="591" spans="1:75" ht="15.75" customHeight="1" x14ac:dyDescent="0.2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</row>
    <row r="592" spans="1:75" ht="15.75" customHeight="1" x14ac:dyDescent="0.2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</row>
    <row r="593" spans="1:75" ht="15.75" customHeight="1" x14ac:dyDescent="0.2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</row>
    <row r="594" spans="1:75" ht="15.75" customHeight="1" x14ac:dyDescent="0.2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</row>
    <row r="595" spans="1:75" ht="15.75" customHeight="1" x14ac:dyDescent="0.2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</row>
    <row r="596" spans="1:75" ht="15.75" customHeight="1" x14ac:dyDescent="0.2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</row>
    <row r="597" spans="1:75" ht="15.75" customHeight="1" x14ac:dyDescent="0.2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</row>
    <row r="598" spans="1:75" ht="15.75" customHeight="1" x14ac:dyDescent="0.2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</row>
    <row r="599" spans="1:75" ht="15.75" customHeight="1" x14ac:dyDescent="0.2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</row>
    <row r="600" spans="1:75" ht="15.75" customHeight="1" x14ac:dyDescent="0.2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</row>
    <row r="601" spans="1:75" ht="15.75" customHeight="1" x14ac:dyDescent="0.2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</row>
    <row r="602" spans="1:75" ht="15.75" customHeight="1" x14ac:dyDescent="0.2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</row>
    <row r="603" spans="1:75" ht="15.75" customHeight="1" x14ac:dyDescent="0.2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</row>
    <row r="604" spans="1:75" ht="15.75" customHeight="1" x14ac:dyDescent="0.2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</row>
    <row r="605" spans="1:75" ht="15.75" customHeight="1" x14ac:dyDescent="0.2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</row>
    <row r="606" spans="1:75" ht="15.75" customHeight="1" x14ac:dyDescent="0.2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</row>
    <row r="607" spans="1:75" ht="15.75" customHeight="1" x14ac:dyDescent="0.2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</row>
    <row r="608" spans="1:75" ht="15.75" customHeight="1" x14ac:dyDescent="0.2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</row>
    <row r="609" spans="1:75" ht="15.75" customHeight="1" x14ac:dyDescent="0.2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</row>
    <row r="610" spans="1:75" ht="15.75" customHeight="1" x14ac:dyDescent="0.2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</row>
    <row r="611" spans="1:75" ht="15.75" customHeight="1" x14ac:dyDescent="0.2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</row>
    <row r="612" spans="1:75" ht="15.75" customHeight="1" x14ac:dyDescent="0.2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</row>
    <row r="613" spans="1:75" ht="15.75" customHeight="1" x14ac:dyDescent="0.2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</row>
    <row r="614" spans="1:75" ht="15.75" customHeight="1" x14ac:dyDescent="0.2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</row>
    <row r="615" spans="1:75" ht="15.75" customHeight="1" x14ac:dyDescent="0.2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</row>
    <row r="616" spans="1:75" ht="15.75" customHeight="1" x14ac:dyDescent="0.2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</row>
    <row r="617" spans="1:75" ht="15.75" customHeight="1" x14ac:dyDescent="0.2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</row>
    <row r="618" spans="1:75" ht="15.75" customHeight="1" x14ac:dyDescent="0.2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</row>
    <row r="619" spans="1:75" ht="15.75" customHeight="1" x14ac:dyDescent="0.2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</row>
    <row r="620" spans="1:75" ht="15.75" customHeight="1" x14ac:dyDescent="0.2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</row>
    <row r="621" spans="1:75" ht="15.75" customHeight="1" x14ac:dyDescent="0.2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</row>
    <row r="622" spans="1:75" ht="15.75" customHeight="1" x14ac:dyDescent="0.2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</row>
    <row r="623" spans="1:75" ht="15.75" customHeight="1" x14ac:dyDescent="0.2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</row>
    <row r="624" spans="1:75" ht="15.75" customHeight="1" x14ac:dyDescent="0.2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</row>
    <row r="625" spans="1:75" ht="15.75" customHeight="1" x14ac:dyDescent="0.2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</row>
    <row r="626" spans="1:75" ht="15.75" customHeight="1" x14ac:dyDescent="0.2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</row>
    <row r="627" spans="1:75" ht="15.75" customHeight="1" x14ac:dyDescent="0.2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</row>
    <row r="628" spans="1:75" ht="15.75" customHeight="1" x14ac:dyDescent="0.2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</row>
    <row r="629" spans="1:75" ht="15.75" customHeight="1" x14ac:dyDescent="0.2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</row>
    <row r="630" spans="1:75" ht="15.75" customHeight="1" x14ac:dyDescent="0.2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</row>
    <row r="631" spans="1:75" ht="15.75" customHeight="1" x14ac:dyDescent="0.2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</row>
    <row r="632" spans="1:75" ht="15.75" customHeight="1" x14ac:dyDescent="0.2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</row>
    <row r="633" spans="1:75" ht="15.75" customHeight="1" x14ac:dyDescent="0.2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</row>
    <row r="634" spans="1:75" ht="15.75" customHeight="1" x14ac:dyDescent="0.2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</row>
    <row r="635" spans="1:75" ht="15.75" customHeight="1" x14ac:dyDescent="0.2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</row>
    <row r="636" spans="1:75" ht="15.75" customHeight="1" x14ac:dyDescent="0.2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</row>
    <row r="637" spans="1:75" ht="15.75" customHeight="1" x14ac:dyDescent="0.2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</row>
    <row r="638" spans="1:75" ht="15.75" customHeight="1" x14ac:dyDescent="0.2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</row>
    <row r="639" spans="1:75" ht="15.75" customHeight="1" x14ac:dyDescent="0.2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</row>
    <row r="640" spans="1:75" ht="15.75" customHeight="1" x14ac:dyDescent="0.2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</row>
    <row r="641" spans="1:75" ht="15.75" customHeight="1" x14ac:dyDescent="0.2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</row>
    <row r="642" spans="1:75" ht="15.75" customHeight="1" x14ac:dyDescent="0.2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</row>
    <row r="643" spans="1:75" ht="15.75" customHeight="1" x14ac:dyDescent="0.2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</row>
    <row r="644" spans="1:75" ht="15.75" customHeight="1" x14ac:dyDescent="0.2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</row>
    <row r="645" spans="1:75" ht="15.75" customHeight="1" x14ac:dyDescent="0.2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</row>
    <row r="646" spans="1:75" ht="15.75" customHeight="1" x14ac:dyDescent="0.2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</row>
    <row r="647" spans="1:75" ht="15.75" customHeight="1" x14ac:dyDescent="0.2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</row>
    <row r="648" spans="1:75" ht="15.75" customHeight="1" x14ac:dyDescent="0.2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</row>
    <row r="649" spans="1:75" ht="15.75" customHeight="1" x14ac:dyDescent="0.2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</row>
    <row r="650" spans="1:75" ht="15.75" customHeight="1" x14ac:dyDescent="0.2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</row>
    <row r="651" spans="1:75" ht="15.75" customHeight="1" x14ac:dyDescent="0.2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</row>
    <row r="652" spans="1:75" ht="15.75" customHeight="1" x14ac:dyDescent="0.2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</row>
    <row r="653" spans="1:75" ht="15.75" customHeight="1" x14ac:dyDescent="0.2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</row>
    <row r="654" spans="1:75" ht="15.75" customHeight="1" x14ac:dyDescent="0.2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</row>
    <row r="655" spans="1:75" ht="15.75" customHeight="1" x14ac:dyDescent="0.2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</row>
    <row r="656" spans="1:75" ht="15.75" customHeight="1" x14ac:dyDescent="0.2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</row>
    <row r="657" spans="1:75" ht="15.75" customHeight="1" x14ac:dyDescent="0.2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</row>
    <row r="658" spans="1:75" ht="15.75" customHeight="1" x14ac:dyDescent="0.2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</row>
    <row r="659" spans="1:75" ht="15.75" customHeight="1" x14ac:dyDescent="0.2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</row>
    <row r="660" spans="1:75" ht="15.75" customHeight="1" x14ac:dyDescent="0.2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</row>
    <row r="661" spans="1:75" ht="15.75" customHeight="1" x14ac:dyDescent="0.2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</row>
    <row r="662" spans="1:75" ht="15.75" customHeight="1" x14ac:dyDescent="0.2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</row>
    <row r="663" spans="1:75" ht="15.75" customHeight="1" x14ac:dyDescent="0.2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</row>
    <row r="664" spans="1:75" ht="15.75" customHeight="1" x14ac:dyDescent="0.2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</row>
    <row r="665" spans="1:75" ht="15.75" customHeight="1" x14ac:dyDescent="0.2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</row>
    <row r="666" spans="1:75" ht="15.75" customHeight="1" x14ac:dyDescent="0.2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</row>
    <row r="667" spans="1:75" ht="15.75" customHeight="1" x14ac:dyDescent="0.2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</row>
    <row r="668" spans="1:75" ht="15.75" customHeight="1" x14ac:dyDescent="0.2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</row>
    <row r="669" spans="1:75" ht="15.75" customHeight="1" x14ac:dyDescent="0.2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</row>
    <row r="670" spans="1:75" ht="15.75" customHeight="1" x14ac:dyDescent="0.2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</row>
    <row r="671" spans="1:75" ht="15.75" customHeight="1" x14ac:dyDescent="0.2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</row>
    <row r="672" spans="1:75" ht="15.75" customHeight="1" x14ac:dyDescent="0.2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</row>
    <row r="673" spans="1:75" ht="15.75" customHeight="1" x14ac:dyDescent="0.2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</row>
    <row r="674" spans="1:75" ht="15.75" customHeight="1" x14ac:dyDescent="0.2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</row>
    <row r="675" spans="1:75" ht="15.75" customHeight="1" x14ac:dyDescent="0.2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</row>
    <row r="676" spans="1:75" ht="15.75" customHeight="1" x14ac:dyDescent="0.2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</row>
    <row r="677" spans="1:75" ht="15.75" customHeight="1" x14ac:dyDescent="0.2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</row>
    <row r="678" spans="1:75" ht="15.75" customHeight="1" x14ac:dyDescent="0.2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</row>
    <row r="679" spans="1:75" ht="15.75" customHeight="1" x14ac:dyDescent="0.2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</row>
    <row r="680" spans="1:75" ht="15.75" customHeight="1" x14ac:dyDescent="0.2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</row>
    <row r="681" spans="1:75" ht="15.75" customHeight="1" x14ac:dyDescent="0.2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</row>
    <row r="682" spans="1:75" ht="15.75" customHeight="1" x14ac:dyDescent="0.2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</row>
    <row r="683" spans="1:75" ht="15.75" customHeight="1" x14ac:dyDescent="0.2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</row>
    <row r="684" spans="1:75" ht="15.75" customHeight="1" x14ac:dyDescent="0.2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</row>
    <row r="685" spans="1:75" ht="15.75" customHeight="1" x14ac:dyDescent="0.2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</row>
    <row r="686" spans="1:75" ht="15.75" customHeight="1" x14ac:dyDescent="0.2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</row>
    <row r="687" spans="1:75" ht="15.75" customHeight="1" x14ac:dyDescent="0.2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</row>
    <row r="688" spans="1:75" ht="15.75" customHeight="1" x14ac:dyDescent="0.2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</row>
    <row r="689" spans="1:75" ht="15.75" customHeight="1" x14ac:dyDescent="0.2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</row>
    <row r="690" spans="1:75" ht="15.75" customHeight="1" x14ac:dyDescent="0.2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</row>
    <row r="691" spans="1:75" ht="15.75" customHeight="1" x14ac:dyDescent="0.2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</row>
    <row r="692" spans="1:75" ht="15.75" customHeight="1" x14ac:dyDescent="0.2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</row>
    <row r="693" spans="1:75" ht="15.75" customHeight="1" x14ac:dyDescent="0.2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</row>
    <row r="694" spans="1:75" ht="15.75" customHeight="1" x14ac:dyDescent="0.2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</row>
    <row r="695" spans="1:75" ht="15.75" customHeight="1" x14ac:dyDescent="0.2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</row>
    <row r="696" spans="1:75" ht="15.75" customHeight="1" x14ac:dyDescent="0.2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</row>
    <row r="697" spans="1:75" ht="15.75" customHeight="1" x14ac:dyDescent="0.2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</row>
    <row r="698" spans="1:75" ht="15.75" customHeight="1" x14ac:dyDescent="0.2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</row>
    <row r="699" spans="1:75" ht="15.75" customHeight="1" x14ac:dyDescent="0.2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</row>
    <row r="700" spans="1:75" ht="15.75" customHeight="1" x14ac:dyDescent="0.2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</row>
    <row r="701" spans="1:75" ht="15.75" customHeight="1" x14ac:dyDescent="0.2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</row>
    <row r="702" spans="1:75" ht="15.75" customHeight="1" x14ac:dyDescent="0.2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</row>
    <row r="703" spans="1:75" ht="15.75" customHeight="1" x14ac:dyDescent="0.2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</row>
    <row r="704" spans="1:75" ht="15.75" customHeight="1" x14ac:dyDescent="0.2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</row>
    <row r="705" spans="1:75" ht="15.75" customHeight="1" x14ac:dyDescent="0.2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</row>
    <row r="706" spans="1:75" ht="15.75" customHeight="1" x14ac:dyDescent="0.2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</row>
    <row r="707" spans="1:75" ht="15.75" customHeight="1" x14ac:dyDescent="0.2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</row>
    <row r="708" spans="1:75" ht="15.75" customHeight="1" x14ac:dyDescent="0.2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</row>
    <row r="709" spans="1:75" ht="15.75" customHeight="1" x14ac:dyDescent="0.2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</row>
    <row r="710" spans="1:75" ht="15.75" customHeight="1" x14ac:dyDescent="0.2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</row>
    <row r="711" spans="1:75" ht="15.75" customHeight="1" x14ac:dyDescent="0.2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</row>
    <row r="712" spans="1:75" ht="15.75" customHeight="1" x14ac:dyDescent="0.2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</row>
    <row r="713" spans="1:75" ht="15.75" customHeight="1" x14ac:dyDescent="0.2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</row>
    <row r="714" spans="1:75" ht="15.75" customHeight="1" x14ac:dyDescent="0.2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</row>
    <row r="715" spans="1:75" ht="15.75" customHeight="1" x14ac:dyDescent="0.2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</row>
    <row r="716" spans="1:75" ht="15.75" customHeight="1" x14ac:dyDescent="0.2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</row>
    <row r="717" spans="1:75" ht="15.75" customHeight="1" x14ac:dyDescent="0.2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</row>
    <row r="718" spans="1:75" ht="15.75" customHeight="1" x14ac:dyDescent="0.2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</row>
    <row r="719" spans="1:75" ht="15.75" customHeight="1" x14ac:dyDescent="0.2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</row>
    <row r="720" spans="1:75" ht="15.75" customHeight="1" x14ac:dyDescent="0.2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</row>
    <row r="721" spans="1:75" ht="15.75" customHeight="1" x14ac:dyDescent="0.2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</row>
    <row r="722" spans="1:75" ht="15.75" customHeight="1" x14ac:dyDescent="0.2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</row>
    <row r="723" spans="1:75" ht="15.75" customHeight="1" x14ac:dyDescent="0.2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</row>
    <row r="724" spans="1:75" ht="15.75" customHeight="1" x14ac:dyDescent="0.2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</row>
    <row r="725" spans="1:75" ht="15.75" customHeight="1" x14ac:dyDescent="0.2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</row>
    <row r="726" spans="1:75" ht="15.75" customHeight="1" x14ac:dyDescent="0.2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</row>
    <row r="727" spans="1:75" ht="15.75" customHeight="1" x14ac:dyDescent="0.2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</row>
    <row r="728" spans="1:75" ht="15.75" customHeight="1" x14ac:dyDescent="0.2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</row>
    <row r="729" spans="1:75" ht="15.75" customHeight="1" x14ac:dyDescent="0.2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</row>
    <row r="730" spans="1:75" ht="15.75" customHeight="1" x14ac:dyDescent="0.2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</row>
    <row r="731" spans="1:75" ht="15.75" customHeight="1" x14ac:dyDescent="0.2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</row>
    <row r="732" spans="1:75" ht="15.75" customHeight="1" x14ac:dyDescent="0.2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</row>
    <row r="733" spans="1:75" ht="15.75" customHeight="1" x14ac:dyDescent="0.2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</row>
    <row r="734" spans="1:75" ht="15.75" customHeight="1" x14ac:dyDescent="0.2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</row>
    <row r="735" spans="1:75" ht="15.75" customHeight="1" x14ac:dyDescent="0.2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</row>
    <row r="736" spans="1:75" ht="15.75" customHeight="1" x14ac:dyDescent="0.2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</row>
    <row r="737" spans="1:75" ht="15.75" customHeight="1" x14ac:dyDescent="0.2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</row>
    <row r="738" spans="1:75" ht="15.75" customHeight="1" x14ac:dyDescent="0.2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</row>
    <row r="739" spans="1:75" ht="15.75" customHeight="1" x14ac:dyDescent="0.2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</row>
    <row r="740" spans="1:75" ht="15.75" customHeight="1" x14ac:dyDescent="0.2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</row>
    <row r="741" spans="1:75" ht="15.75" customHeight="1" x14ac:dyDescent="0.2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</row>
    <row r="742" spans="1:75" ht="15.75" customHeight="1" x14ac:dyDescent="0.2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</row>
    <row r="743" spans="1:75" ht="15.75" customHeight="1" x14ac:dyDescent="0.2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</row>
    <row r="744" spans="1:75" ht="15.75" customHeight="1" x14ac:dyDescent="0.2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</row>
    <row r="745" spans="1:75" ht="15.75" customHeight="1" x14ac:dyDescent="0.2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</row>
    <row r="746" spans="1:75" ht="15.75" customHeight="1" x14ac:dyDescent="0.2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</row>
    <row r="747" spans="1:75" ht="15.75" customHeight="1" x14ac:dyDescent="0.2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</row>
    <row r="748" spans="1:75" ht="15.75" customHeight="1" x14ac:dyDescent="0.2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</row>
    <row r="749" spans="1:75" ht="15.75" customHeight="1" x14ac:dyDescent="0.2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</row>
    <row r="750" spans="1:75" ht="15.75" customHeight="1" x14ac:dyDescent="0.2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</row>
    <row r="751" spans="1:75" ht="15.75" customHeight="1" x14ac:dyDescent="0.2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</row>
    <row r="752" spans="1:75" ht="15.75" customHeight="1" x14ac:dyDescent="0.2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</row>
    <row r="753" spans="1:75" ht="15.75" customHeight="1" x14ac:dyDescent="0.2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</row>
    <row r="754" spans="1:75" ht="15.75" customHeight="1" x14ac:dyDescent="0.2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</row>
    <row r="755" spans="1:75" ht="15.75" customHeight="1" x14ac:dyDescent="0.2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</row>
    <row r="756" spans="1:75" ht="15.75" customHeight="1" x14ac:dyDescent="0.2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</row>
    <row r="757" spans="1:75" ht="15.75" customHeight="1" x14ac:dyDescent="0.2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</row>
    <row r="758" spans="1:75" ht="15.75" customHeight="1" x14ac:dyDescent="0.2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</row>
    <row r="759" spans="1:75" ht="15.75" customHeight="1" x14ac:dyDescent="0.2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</row>
    <row r="760" spans="1:75" ht="15.75" customHeight="1" x14ac:dyDescent="0.2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</row>
    <row r="761" spans="1:75" ht="15.75" customHeight="1" x14ac:dyDescent="0.2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</row>
    <row r="762" spans="1:75" ht="15.75" customHeight="1" x14ac:dyDescent="0.2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</row>
    <row r="763" spans="1:75" ht="15.75" customHeight="1" x14ac:dyDescent="0.2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</row>
    <row r="764" spans="1:75" ht="15.75" customHeight="1" x14ac:dyDescent="0.2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</row>
    <row r="765" spans="1:75" ht="15.75" customHeight="1" x14ac:dyDescent="0.2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</row>
    <row r="766" spans="1:75" ht="15.75" customHeight="1" x14ac:dyDescent="0.2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</row>
    <row r="767" spans="1:75" ht="15.75" customHeight="1" x14ac:dyDescent="0.2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</row>
    <row r="768" spans="1:75" ht="15.75" customHeight="1" x14ac:dyDescent="0.2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</row>
    <row r="769" spans="1:75" ht="15.75" customHeight="1" x14ac:dyDescent="0.2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</row>
    <row r="770" spans="1:75" ht="15.75" customHeight="1" x14ac:dyDescent="0.2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</row>
    <row r="771" spans="1:75" ht="15.75" customHeight="1" x14ac:dyDescent="0.2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</row>
    <row r="772" spans="1:75" ht="15.75" customHeight="1" x14ac:dyDescent="0.2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</row>
    <row r="773" spans="1:75" ht="15.75" customHeight="1" x14ac:dyDescent="0.2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</row>
    <row r="774" spans="1:75" ht="15.75" customHeight="1" x14ac:dyDescent="0.2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</row>
    <row r="775" spans="1:75" ht="15.75" customHeight="1" x14ac:dyDescent="0.2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</row>
    <row r="776" spans="1:75" ht="15.75" customHeight="1" x14ac:dyDescent="0.2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</row>
    <row r="777" spans="1:75" ht="15.75" customHeight="1" x14ac:dyDescent="0.2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</row>
    <row r="778" spans="1:75" ht="15.75" customHeight="1" x14ac:dyDescent="0.2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</row>
    <row r="779" spans="1:75" ht="15.75" customHeight="1" x14ac:dyDescent="0.2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</row>
    <row r="780" spans="1:75" ht="15.75" customHeight="1" x14ac:dyDescent="0.2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</row>
    <row r="781" spans="1:75" ht="15.75" customHeight="1" x14ac:dyDescent="0.2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</row>
    <row r="782" spans="1:75" ht="15.75" customHeight="1" x14ac:dyDescent="0.2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</row>
    <row r="783" spans="1:75" ht="15.75" customHeight="1" x14ac:dyDescent="0.2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</row>
    <row r="784" spans="1:75" ht="15.75" customHeight="1" x14ac:dyDescent="0.2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</row>
    <row r="785" spans="1:75" ht="15.75" customHeight="1" x14ac:dyDescent="0.2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</row>
    <row r="786" spans="1:75" ht="15.75" customHeight="1" x14ac:dyDescent="0.2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</row>
    <row r="787" spans="1:75" ht="15.75" customHeight="1" x14ac:dyDescent="0.2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</row>
    <row r="788" spans="1:75" ht="15.75" customHeight="1" x14ac:dyDescent="0.2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</row>
    <row r="789" spans="1:75" ht="15.75" customHeight="1" x14ac:dyDescent="0.2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</row>
    <row r="790" spans="1:75" ht="15.75" customHeight="1" x14ac:dyDescent="0.2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</row>
    <row r="791" spans="1:75" ht="15.75" customHeight="1" x14ac:dyDescent="0.2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</row>
    <row r="792" spans="1:75" ht="15.75" customHeight="1" x14ac:dyDescent="0.2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</row>
    <row r="793" spans="1:75" ht="15.75" customHeight="1" x14ac:dyDescent="0.2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</row>
    <row r="794" spans="1:75" ht="15.75" customHeight="1" x14ac:dyDescent="0.2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</row>
    <row r="795" spans="1:75" ht="15.75" customHeight="1" x14ac:dyDescent="0.2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</row>
    <row r="796" spans="1:75" ht="15.75" customHeight="1" x14ac:dyDescent="0.2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</row>
    <row r="797" spans="1:75" ht="15.75" customHeight="1" x14ac:dyDescent="0.2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</row>
    <row r="798" spans="1:75" ht="15.75" customHeight="1" x14ac:dyDescent="0.2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</row>
    <row r="799" spans="1:75" ht="15.75" customHeight="1" x14ac:dyDescent="0.2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</row>
    <row r="800" spans="1:75" ht="15.75" customHeight="1" x14ac:dyDescent="0.2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</row>
    <row r="801" spans="1:75" ht="15.75" customHeight="1" x14ac:dyDescent="0.2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</row>
    <row r="802" spans="1:75" ht="15.75" customHeight="1" x14ac:dyDescent="0.2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</row>
    <row r="803" spans="1:75" ht="15.75" customHeight="1" x14ac:dyDescent="0.2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</row>
    <row r="804" spans="1:75" ht="15.75" customHeight="1" x14ac:dyDescent="0.2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</row>
    <row r="805" spans="1:75" ht="15.75" customHeight="1" x14ac:dyDescent="0.2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</row>
    <row r="806" spans="1:75" ht="15.75" customHeight="1" x14ac:dyDescent="0.2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</row>
    <row r="807" spans="1:75" ht="15.75" customHeight="1" x14ac:dyDescent="0.2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</row>
    <row r="808" spans="1:75" ht="15.75" customHeight="1" x14ac:dyDescent="0.2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</row>
    <row r="809" spans="1:75" ht="15.75" customHeight="1" x14ac:dyDescent="0.2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</row>
    <row r="810" spans="1:75" ht="15.75" customHeight="1" x14ac:dyDescent="0.2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</row>
    <row r="811" spans="1:75" ht="15.75" customHeight="1" x14ac:dyDescent="0.2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</row>
    <row r="812" spans="1:75" ht="15.75" customHeight="1" x14ac:dyDescent="0.2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</row>
    <row r="813" spans="1:75" ht="15.75" customHeight="1" x14ac:dyDescent="0.2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</row>
    <row r="814" spans="1:75" ht="15.75" customHeight="1" x14ac:dyDescent="0.2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</row>
    <row r="815" spans="1:75" ht="15.75" customHeight="1" x14ac:dyDescent="0.2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</row>
    <row r="816" spans="1:75" ht="15.75" customHeight="1" x14ac:dyDescent="0.2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</row>
    <row r="817" spans="1:75" ht="15.75" customHeight="1" x14ac:dyDescent="0.2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</row>
    <row r="818" spans="1:75" ht="15.75" customHeight="1" x14ac:dyDescent="0.2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</row>
    <row r="819" spans="1:75" ht="15.75" customHeight="1" x14ac:dyDescent="0.2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</row>
    <row r="820" spans="1:75" ht="15.75" customHeight="1" x14ac:dyDescent="0.2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</row>
    <row r="821" spans="1:75" ht="15.75" customHeight="1" x14ac:dyDescent="0.2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</row>
    <row r="822" spans="1:75" ht="15.75" customHeight="1" x14ac:dyDescent="0.2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</row>
    <row r="823" spans="1:75" ht="15.75" customHeight="1" x14ac:dyDescent="0.2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</row>
    <row r="824" spans="1:75" ht="15.75" customHeight="1" x14ac:dyDescent="0.2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</row>
    <row r="825" spans="1:75" ht="15.75" customHeight="1" x14ac:dyDescent="0.2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</row>
    <row r="826" spans="1:75" ht="15.75" customHeight="1" x14ac:dyDescent="0.2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</row>
    <row r="827" spans="1:75" ht="15.75" customHeight="1" x14ac:dyDescent="0.2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</row>
    <row r="828" spans="1:75" ht="15.75" customHeight="1" x14ac:dyDescent="0.2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</row>
    <row r="829" spans="1:75" ht="15.75" customHeight="1" x14ac:dyDescent="0.2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</row>
    <row r="830" spans="1:75" ht="15.75" customHeight="1" x14ac:dyDescent="0.2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</row>
    <row r="831" spans="1:75" ht="15.75" customHeight="1" x14ac:dyDescent="0.2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</row>
    <row r="832" spans="1:75" ht="15.75" customHeight="1" x14ac:dyDescent="0.2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</row>
    <row r="833" spans="1:75" ht="15.75" customHeight="1" x14ac:dyDescent="0.2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</row>
    <row r="834" spans="1:75" ht="15.75" customHeight="1" x14ac:dyDescent="0.2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</row>
    <row r="835" spans="1:75" ht="15.75" customHeight="1" x14ac:dyDescent="0.2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</row>
    <row r="836" spans="1:75" ht="15.75" customHeight="1" x14ac:dyDescent="0.2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</row>
    <row r="837" spans="1:75" ht="15.75" customHeight="1" x14ac:dyDescent="0.2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</row>
    <row r="838" spans="1:75" ht="15.75" customHeight="1" x14ac:dyDescent="0.2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</row>
    <row r="839" spans="1:75" ht="15.75" customHeight="1" x14ac:dyDescent="0.2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</row>
    <row r="840" spans="1:75" ht="15.75" customHeight="1" x14ac:dyDescent="0.2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</row>
    <row r="841" spans="1:75" ht="15.75" customHeight="1" x14ac:dyDescent="0.2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</row>
    <row r="842" spans="1:75" ht="15.75" customHeight="1" x14ac:dyDescent="0.2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</row>
    <row r="843" spans="1:75" ht="15.75" customHeight="1" x14ac:dyDescent="0.2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</row>
    <row r="844" spans="1:75" ht="15.75" customHeight="1" x14ac:dyDescent="0.2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</row>
    <row r="845" spans="1:75" ht="15.75" customHeight="1" x14ac:dyDescent="0.2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</row>
    <row r="846" spans="1:75" ht="15.75" customHeight="1" x14ac:dyDescent="0.2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</row>
    <row r="847" spans="1:75" ht="15.75" customHeight="1" x14ac:dyDescent="0.2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</row>
    <row r="848" spans="1:75" ht="15.75" customHeight="1" x14ac:dyDescent="0.2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</row>
    <row r="849" spans="1:75" ht="15.75" customHeight="1" x14ac:dyDescent="0.2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</row>
    <row r="850" spans="1:75" ht="15.75" customHeight="1" x14ac:dyDescent="0.2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</row>
    <row r="851" spans="1:75" ht="15.75" customHeight="1" x14ac:dyDescent="0.2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</row>
    <row r="852" spans="1:75" ht="15.75" customHeight="1" x14ac:dyDescent="0.2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</row>
    <row r="853" spans="1:75" ht="15.75" customHeight="1" x14ac:dyDescent="0.2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</row>
    <row r="854" spans="1:75" ht="15.75" customHeight="1" x14ac:dyDescent="0.2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</row>
    <row r="855" spans="1:75" ht="15.75" customHeight="1" x14ac:dyDescent="0.2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</row>
    <row r="856" spans="1:75" ht="15.75" customHeight="1" x14ac:dyDescent="0.2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</row>
    <row r="857" spans="1:75" ht="15.75" customHeight="1" x14ac:dyDescent="0.2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</row>
    <row r="858" spans="1:75" ht="15.75" customHeight="1" x14ac:dyDescent="0.2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</row>
    <row r="859" spans="1:75" ht="15.75" customHeight="1" x14ac:dyDescent="0.2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</row>
    <row r="860" spans="1:75" ht="15.75" customHeight="1" x14ac:dyDescent="0.2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</row>
    <row r="861" spans="1:75" ht="15.75" customHeight="1" x14ac:dyDescent="0.2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</row>
    <row r="862" spans="1:75" ht="15.75" customHeight="1" x14ac:dyDescent="0.2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</row>
    <row r="863" spans="1:75" ht="15.75" customHeight="1" x14ac:dyDescent="0.2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</row>
    <row r="864" spans="1:75" ht="15.75" customHeight="1" x14ac:dyDescent="0.2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</row>
    <row r="865" spans="1:75" ht="15.75" customHeight="1" x14ac:dyDescent="0.2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</row>
    <row r="866" spans="1:75" ht="15.75" customHeight="1" x14ac:dyDescent="0.2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</row>
    <row r="867" spans="1:75" ht="15.75" customHeight="1" x14ac:dyDescent="0.2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</row>
    <row r="868" spans="1:75" ht="15.75" customHeight="1" x14ac:dyDescent="0.2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</row>
    <row r="869" spans="1:75" ht="15.75" customHeight="1" x14ac:dyDescent="0.2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</row>
    <row r="870" spans="1:75" ht="15.75" customHeight="1" x14ac:dyDescent="0.2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</row>
    <row r="871" spans="1:75" ht="15.75" customHeight="1" x14ac:dyDescent="0.2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</row>
    <row r="872" spans="1:75" ht="15.75" customHeight="1" x14ac:dyDescent="0.2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</row>
    <row r="873" spans="1:75" ht="15.75" customHeight="1" x14ac:dyDescent="0.2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</row>
    <row r="874" spans="1:75" ht="15.75" customHeight="1" x14ac:dyDescent="0.2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</row>
    <row r="875" spans="1:75" ht="15.75" customHeight="1" x14ac:dyDescent="0.2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</row>
    <row r="876" spans="1:75" ht="15.75" customHeight="1" x14ac:dyDescent="0.2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</row>
    <row r="877" spans="1:75" ht="15.75" customHeight="1" x14ac:dyDescent="0.2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</row>
    <row r="878" spans="1:75" ht="15.75" customHeight="1" x14ac:dyDescent="0.2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</row>
    <row r="879" spans="1:75" ht="15.75" customHeight="1" x14ac:dyDescent="0.2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</row>
    <row r="880" spans="1:75" ht="15.75" customHeight="1" x14ac:dyDescent="0.2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</row>
    <row r="881" spans="1:75" ht="15.75" customHeight="1" x14ac:dyDescent="0.2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</row>
    <row r="882" spans="1:75" ht="15.75" customHeight="1" x14ac:dyDescent="0.2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</row>
    <row r="883" spans="1:75" ht="15.75" customHeight="1" x14ac:dyDescent="0.2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</row>
    <row r="884" spans="1:75" ht="15.75" customHeight="1" x14ac:dyDescent="0.2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</row>
    <row r="885" spans="1:75" ht="15.75" customHeight="1" x14ac:dyDescent="0.2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</row>
    <row r="886" spans="1:75" ht="15.75" customHeight="1" x14ac:dyDescent="0.2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</row>
    <row r="887" spans="1:75" ht="15.75" customHeight="1" x14ac:dyDescent="0.2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</row>
    <row r="888" spans="1:75" ht="15.75" customHeight="1" x14ac:dyDescent="0.2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</row>
    <row r="889" spans="1:75" ht="15.75" customHeight="1" x14ac:dyDescent="0.2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</row>
    <row r="890" spans="1:75" ht="15.75" customHeight="1" x14ac:dyDescent="0.2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</row>
    <row r="891" spans="1:75" ht="15.75" customHeight="1" x14ac:dyDescent="0.2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</row>
    <row r="892" spans="1:75" ht="15.75" customHeight="1" x14ac:dyDescent="0.2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</row>
    <row r="893" spans="1:75" ht="15.75" customHeight="1" x14ac:dyDescent="0.2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</row>
    <row r="894" spans="1:75" ht="15.75" customHeight="1" x14ac:dyDescent="0.2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</row>
    <row r="895" spans="1:75" ht="15.75" customHeight="1" x14ac:dyDescent="0.2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</row>
    <row r="896" spans="1:75" ht="15.75" customHeight="1" x14ac:dyDescent="0.2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</row>
    <row r="897" spans="1:75" ht="15.75" customHeight="1" x14ac:dyDescent="0.2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</row>
    <row r="898" spans="1:75" ht="15.75" customHeight="1" x14ac:dyDescent="0.2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</row>
    <row r="899" spans="1:75" ht="15.75" customHeight="1" x14ac:dyDescent="0.2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</row>
    <row r="900" spans="1:75" ht="15.75" customHeight="1" x14ac:dyDescent="0.2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</row>
    <row r="901" spans="1:75" ht="15.75" customHeight="1" x14ac:dyDescent="0.2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</row>
    <row r="902" spans="1:75" ht="15.75" customHeight="1" x14ac:dyDescent="0.2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</row>
    <row r="903" spans="1:75" ht="15.75" customHeight="1" x14ac:dyDescent="0.2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</row>
    <row r="904" spans="1:75" ht="15.75" customHeight="1" x14ac:dyDescent="0.2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</row>
    <row r="905" spans="1:75" ht="15.75" customHeight="1" x14ac:dyDescent="0.2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</row>
    <row r="906" spans="1:75" ht="15.75" customHeight="1" x14ac:dyDescent="0.2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</row>
    <row r="907" spans="1:75" ht="15.75" customHeight="1" x14ac:dyDescent="0.2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</row>
    <row r="908" spans="1:75" ht="15.75" customHeight="1" x14ac:dyDescent="0.2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</row>
    <row r="909" spans="1:75" ht="15.75" customHeight="1" x14ac:dyDescent="0.2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</row>
    <row r="910" spans="1:75" ht="15.75" customHeight="1" x14ac:dyDescent="0.2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</row>
    <row r="911" spans="1:75" ht="15.75" customHeight="1" x14ac:dyDescent="0.2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</row>
    <row r="912" spans="1:75" ht="15.75" customHeight="1" x14ac:dyDescent="0.2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</row>
    <row r="913" spans="1:75" ht="15.75" customHeight="1" x14ac:dyDescent="0.2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</row>
    <row r="914" spans="1:75" ht="15.75" customHeight="1" x14ac:dyDescent="0.2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</row>
    <row r="915" spans="1:75" ht="15.75" customHeight="1" x14ac:dyDescent="0.2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</row>
    <row r="916" spans="1:75" ht="15.75" customHeight="1" x14ac:dyDescent="0.2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</row>
    <row r="917" spans="1:75" ht="15.75" customHeight="1" x14ac:dyDescent="0.2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</row>
    <row r="918" spans="1:75" ht="15.75" customHeight="1" x14ac:dyDescent="0.2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</row>
    <row r="919" spans="1:75" ht="15.75" customHeight="1" x14ac:dyDescent="0.2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</row>
    <row r="920" spans="1:75" ht="15.75" customHeight="1" x14ac:dyDescent="0.2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</row>
    <row r="921" spans="1:75" ht="15.75" customHeight="1" x14ac:dyDescent="0.2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</row>
    <row r="922" spans="1:75" ht="15.75" customHeight="1" x14ac:dyDescent="0.2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</row>
    <row r="923" spans="1:75" ht="15.75" customHeight="1" x14ac:dyDescent="0.2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</row>
    <row r="924" spans="1:75" ht="15.75" customHeight="1" x14ac:dyDescent="0.2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</row>
    <row r="925" spans="1:75" ht="15.75" customHeight="1" x14ac:dyDescent="0.2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</row>
    <row r="926" spans="1:75" ht="15.75" customHeight="1" x14ac:dyDescent="0.2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</row>
    <row r="927" spans="1:75" ht="15.75" customHeight="1" x14ac:dyDescent="0.2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</row>
    <row r="928" spans="1:75" ht="15.75" customHeight="1" x14ac:dyDescent="0.2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</row>
    <row r="929" spans="1:75" ht="15.75" customHeight="1" x14ac:dyDescent="0.2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</row>
    <row r="930" spans="1:75" ht="15.75" customHeight="1" x14ac:dyDescent="0.2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</row>
    <row r="931" spans="1:75" ht="15.75" customHeight="1" x14ac:dyDescent="0.2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</row>
    <row r="932" spans="1:75" ht="15.75" customHeight="1" x14ac:dyDescent="0.2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</row>
    <row r="933" spans="1:75" ht="15.75" customHeight="1" x14ac:dyDescent="0.2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</row>
    <row r="934" spans="1:75" ht="15.75" customHeight="1" x14ac:dyDescent="0.2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</row>
    <row r="935" spans="1:75" ht="15.75" customHeight="1" x14ac:dyDescent="0.2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</row>
    <row r="936" spans="1:75" ht="15.75" customHeight="1" x14ac:dyDescent="0.2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</row>
    <row r="937" spans="1:75" ht="15.75" customHeight="1" x14ac:dyDescent="0.2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</row>
    <row r="938" spans="1:75" ht="15.75" customHeight="1" x14ac:dyDescent="0.2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</row>
    <row r="939" spans="1:75" ht="15.75" customHeight="1" x14ac:dyDescent="0.2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</row>
    <row r="940" spans="1:75" ht="15.75" customHeight="1" x14ac:dyDescent="0.2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</row>
    <row r="941" spans="1:75" ht="15.75" customHeight="1" x14ac:dyDescent="0.2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</row>
    <row r="942" spans="1:75" ht="15.75" customHeight="1" x14ac:dyDescent="0.2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</row>
    <row r="943" spans="1:75" ht="15.75" customHeight="1" x14ac:dyDescent="0.2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</row>
    <row r="944" spans="1:75" ht="15.75" customHeight="1" x14ac:dyDescent="0.2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</row>
    <row r="945" spans="1:75" ht="15.75" customHeight="1" x14ac:dyDescent="0.2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</row>
    <row r="946" spans="1:75" ht="15.75" customHeight="1" x14ac:dyDescent="0.2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</row>
    <row r="947" spans="1:75" ht="15.75" customHeight="1" x14ac:dyDescent="0.2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</row>
    <row r="948" spans="1:75" ht="15.75" customHeight="1" x14ac:dyDescent="0.2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</row>
    <row r="949" spans="1:75" ht="15.75" customHeight="1" x14ac:dyDescent="0.2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</row>
    <row r="950" spans="1:75" ht="15.75" customHeight="1" x14ac:dyDescent="0.2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</row>
    <row r="951" spans="1:75" ht="15.75" customHeight="1" x14ac:dyDescent="0.2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</row>
    <row r="952" spans="1:75" ht="15.75" customHeight="1" x14ac:dyDescent="0.2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</row>
    <row r="953" spans="1:75" ht="15.75" customHeight="1" x14ac:dyDescent="0.2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</row>
    <row r="954" spans="1:75" ht="15.75" customHeight="1" x14ac:dyDescent="0.2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</row>
    <row r="955" spans="1:75" ht="15.75" customHeight="1" x14ac:dyDescent="0.2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</row>
    <row r="956" spans="1:75" ht="15.75" customHeight="1" x14ac:dyDescent="0.2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</row>
    <row r="957" spans="1:75" ht="15.75" customHeight="1" x14ac:dyDescent="0.2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</row>
    <row r="958" spans="1:75" ht="15.75" customHeight="1" x14ac:dyDescent="0.2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</row>
    <row r="959" spans="1:75" ht="15.75" customHeight="1" x14ac:dyDescent="0.2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</row>
    <row r="960" spans="1:75" ht="15.75" customHeight="1" x14ac:dyDescent="0.2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</row>
    <row r="961" spans="1:75" ht="15.75" customHeight="1" x14ac:dyDescent="0.2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</row>
    <row r="962" spans="1:75" ht="15.75" customHeight="1" x14ac:dyDescent="0.2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</row>
    <row r="963" spans="1:75" ht="15.75" customHeight="1" x14ac:dyDescent="0.2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</row>
    <row r="964" spans="1:75" ht="15.75" customHeight="1" x14ac:dyDescent="0.2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</row>
    <row r="965" spans="1:75" ht="15.75" customHeight="1" x14ac:dyDescent="0.2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</row>
    <row r="966" spans="1:75" ht="15.75" customHeight="1" x14ac:dyDescent="0.2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</row>
    <row r="967" spans="1:75" ht="15.75" customHeight="1" x14ac:dyDescent="0.2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</row>
    <row r="968" spans="1:75" ht="15.75" customHeight="1" x14ac:dyDescent="0.2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</row>
    <row r="969" spans="1:75" ht="15.75" customHeight="1" x14ac:dyDescent="0.2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</row>
    <row r="970" spans="1:75" ht="15.75" customHeight="1" x14ac:dyDescent="0.2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</row>
    <row r="971" spans="1:75" ht="15.75" customHeight="1" x14ac:dyDescent="0.2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</row>
    <row r="972" spans="1:75" ht="15.75" customHeight="1" x14ac:dyDescent="0.2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</row>
    <row r="973" spans="1:75" ht="15.75" customHeight="1" x14ac:dyDescent="0.2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</row>
    <row r="974" spans="1:75" ht="15.75" customHeight="1" x14ac:dyDescent="0.2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</row>
    <row r="975" spans="1:75" ht="15.75" customHeight="1" x14ac:dyDescent="0.2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</row>
    <row r="976" spans="1:75" ht="15.75" customHeight="1" x14ac:dyDescent="0.2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</row>
    <row r="977" spans="1:75" ht="15.75" customHeight="1" x14ac:dyDescent="0.2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</row>
    <row r="978" spans="1:75" ht="15.75" customHeight="1" x14ac:dyDescent="0.2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</row>
    <row r="979" spans="1:75" ht="15.75" customHeight="1" x14ac:dyDescent="0.2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</row>
    <row r="980" spans="1:75" ht="15.75" customHeight="1" x14ac:dyDescent="0.2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</row>
    <row r="981" spans="1:75" ht="15.75" customHeight="1" x14ac:dyDescent="0.2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</row>
    <row r="982" spans="1:75" ht="15.75" customHeight="1" x14ac:dyDescent="0.2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</row>
    <row r="983" spans="1:75" ht="15.75" customHeight="1" x14ac:dyDescent="0.2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</row>
    <row r="984" spans="1:75" ht="15.75" customHeight="1" x14ac:dyDescent="0.2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</row>
    <row r="985" spans="1:75" ht="15.75" customHeight="1" x14ac:dyDescent="0.2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</row>
    <row r="986" spans="1:75" ht="15.75" customHeight="1" x14ac:dyDescent="0.2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</row>
    <row r="987" spans="1:75" ht="15.75" customHeight="1" x14ac:dyDescent="0.2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</row>
    <row r="988" spans="1:75" ht="15.75" customHeight="1" x14ac:dyDescent="0.2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</row>
  </sheetData>
  <mergeCells count="20">
    <mergeCell ref="AW1:AX1"/>
    <mergeCell ref="AZ1:BA1"/>
    <mergeCell ref="BC1:BD1"/>
    <mergeCell ref="W1:X1"/>
    <mergeCell ref="Z1:AA1"/>
    <mergeCell ref="AB1:AC1"/>
    <mergeCell ref="AD1:AE1"/>
    <mergeCell ref="AF1:AG1"/>
    <mergeCell ref="AH1:AI1"/>
    <mergeCell ref="AK1:AL1"/>
    <mergeCell ref="S1:T1"/>
    <mergeCell ref="U1:V1"/>
    <mergeCell ref="AN1:AO1"/>
    <mergeCell ref="AQ1:AR1"/>
    <mergeCell ref="AT1:AU1"/>
    <mergeCell ref="F1:G1"/>
    <mergeCell ref="I1:J1"/>
    <mergeCell ref="K1:L1"/>
    <mergeCell ref="M1:N1"/>
    <mergeCell ref="P1:Q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pane ySplit="1" topLeftCell="A5" activePane="bottomLeft" state="frozen"/>
      <selection pane="bottomLeft"/>
    </sheetView>
  </sheetViews>
  <sheetFormatPr defaultColWidth="14.42578125" defaultRowHeight="15" customHeight="1" x14ac:dyDescent="0.2"/>
  <cols>
    <col min="1" max="1" width="35.85546875" customWidth="1"/>
    <col min="2" max="5" width="14.42578125" customWidth="1"/>
  </cols>
  <sheetData>
    <row r="1" spans="1:26" ht="267.75" x14ac:dyDescent="0.2">
      <c r="A1" s="41" t="s">
        <v>380</v>
      </c>
      <c r="B1" s="42" t="s">
        <v>381</v>
      </c>
      <c r="C1" s="42" t="s">
        <v>382</v>
      </c>
      <c r="D1" s="42" t="s">
        <v>383</v>
      </c>
      <c r="E1" s="42" t="s">
        <v>384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5" customHeight="1" x14ac:dyDescent="0.2">
      <c r="A2" s="43" t="s">
        <v>385</v>
      </c>
      <c r="B2" s="44">
        <v>30</v>
      </c>
      <c r="C2" s="44">
        <v>30</v>
      </c>
      <c r="D2" s="44">
        <v>40</v>
      </c>
      <c r="E2" s="45">
        <v>100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 x14ac:dyDescent="0.2">
      <c r="A3" s="24" t="s">
        <v>4</v>
      </c>
      <c r="B3" s="46">
        <f>((('Данные для ввода на bus.gov.ru'!F2+'Данные для ввода на bus.gov.ru'!I2)/20)*100)*0.3</f>
        <v>22.136363636363637</v>
      </c>
      <c r="C3" s="44">
        <f>'Данные для ввода на bus.gov.ru'!N2*0.3</f>
        <v>9</v>
      </c>
      <c r="D3" s="46">
        <f>((('Данные для ввода на bus.gov.ru'!P2+'Данные для ввода на bus.gov.ru'!S2)/('Данные для ввода на bus.gov.ru'!Q2+'Данные для ввода на bus.gov.ru'!T2))*100)*0.4</f>
        <v>38.876170655567122</v>
      </c>
      <c r="E3" s="47">
        <f t="shared" ref="E3:E43" si="0">B3+C3+D3</f>
        <v>70.012534291930763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" customHeight="1" x14ac:dyDescent="0.2">
      <c r="A4" s="24" t="s">
        <v>6</v>
      </c>
      <c r="B4" s="46">
        <f>((('Данные для ввода на bus.gov.ru'!F3+'Данные для ввода на bus.gov.ru'!I3)/20)*100)*0.3</f>
        <v>23.350746268656717</v>
      </c>
      <c r="C4" s="44">
        <f>'Данные для ввода на bus.gov.ru'!N3*0.3</f>
        <v>27</v>
      </c>
      <c r="D4" s="46">
        <f>((('Данные для ввода на bus.gov.ru'!P3+'Данные для ввода на bus.gov.ru'!S3)/('Данные для ввода на bus.gov.ru'!Q3+'Данные для ввода на bus.gov.ru'!T3))*100)*0.4</f>
        <v>39.595959595959599</v>
      </c>
      <c r="E4" s="47">
        <f t="shared" si="0"/>
        <v>89.94670586461632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5" customHeight="1" x14ac:dyDescent="0.2">
      <c r="A5" s="24" t="s">
        <v>8</v>
      </c>
      <c r="B5" s="46">
        <f>((('Данные для ввода на bus.gov.ru'!F4+'Данные для ввода на bus.gov.ru'!I4)/20)*100)*0.3</f>
        <v>22.363636363636363</v>
      </c>
      <c r="C5" s="44">
        <f>'Данные для ввода на bus.gov.ru'!N4*0.3</f>
        <v>9</v>
      </c>
      <c r="D5" s="46">
        <f>((('Данные для ввода на bus.gov.ru'!P4+'Данные для ввода на bus.gov.ru'!S4)/('Данные для ввода на bus.gov.ru'!Q4+'Данные для ввода на bus.gov.ru'!T4))*100)*0.4</f>
        <v>39.26078028747434</v>
      </c>
      <c r="E5" s="47">
        <f t="shared" si="0"/>
        <v>70.624416651110707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5" customHeight="1" x14ac:dyDescent="0.2">
      <c r="A6" s="24" t="s">
        <v>10</v>
      </c>
      <c r="B6" s="46">
        <f>((('Данные для ввода на bus.gov.ru'!F5+'Данные для ввода на bus.gov.ru'!I5)/20)*100)*0.3</f>
        <v>18.272727272727273</v>
      </c>
      <c r="C6" s="44">
        <f>'Данные для ввода на bus.gov.ru'!N5*0.3</f>
        <v>18</v>
      </c>
      <c r="D6" s="46">
        <f>((('Данные для ввода на bus.gov.ru'!P5+'Данные для ввода на bus.gov.ru'!S5)/('Данные для ввода на bus.gov.ru'!Q5+'Данные для ввода на bus.gov.ru'!T5))*100)*0.4</f>
        <v>39.183673469387756</v>
      </c>
      <c r="E6" s="47">
        <f t="shared" si="0"/>
        <v>75.456400742115022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5" customHeight="1" x14ac:dyDescent="0.2">
      <c r="A7" s="24" t="s">
        <v>12</v>
      </c>
      <c r="B7" s="46">
        <f>((('Данные для ввода на bus.gov.ru'!F6+'Данные для ввода на bus.gov.ru'!I6)/20)*100)*0.3</f>
        <v>27.2109375</v>
      </c>
      <c r="C7" s="44">
        <f>'Данные для ввода на bus.gov.ru'!N6*0.3</f>
        <v>18</v>
      </c>
      <c r="D7" s="46">
        <f>((('Данные для ввода на bus.gov.ru'!P6+'Данные для ввода на bus.gov.ru'!S6)/('Данные для ввода на bus.gov.ru'!Q6+'Данные для ввода на bus.gov.ru'!T6))*100)*0.4</f>
        <v>38.985365853658543</v>
      </c>
      <c r="E7" s="47">
        <f t="shared" si="0"/>
        <v>84.19630335365855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5" customHeight="1" x14ac:dyDescent="0.2">
      <c r="A8" s="24" t="s">
        <v>13</v>
      </c>
      <c r="B8" s="46">
        <f>((('Данные для ввода на bus.gov.ru'!F7+'Данные для ввода на bus.gov.ru'!I7)/20)*100)*0.3</f>
        <v>18.5</v>
      </c>
      <c r="C8" s="44">
        <f>'Данные для ввода на bus.gov.ru'!N7*0.3</f>
        <v>9</v>
      </c>
      <c r="D8" s="46">
        <f>((('Данные для ввода на bus.gov.ru'!P7+'Данные для ввода на bus.gov.ru'!S7)/('Данные для ввода на bus.gov.ru'!Q7+'Данные для ввода на bus.gov.ru'!T7))*100)*0.4</f>
        <v>39.057071960297776</v>
      </c>
      <c r="E8" s="47">
        <f t="shared" si="0"/>
        <v>66.557071960297776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5" customHeight="1" x14ac:dyDescent="0.2">
      <c r="A9" s="24" t="s">
        <v>14</v>
      </c>
      <c r="B9" s="46">
        <f>((('Данные для ввода на bus.gov.ru'!F8+'Данные для ввода на bus.gov.ru'!I8)/20)*100)*0.3</f>
        <v>24.52272727272727</v>
      </c>
      <c r="C9" s="44">
        <f>'Данные для ввода на bus.gov.ru'!N8*0.3</f>
        <v>9</v>
      </c>
      <c r="D9" s="46">
        <f>((('Данные для ввода на bus.gov.ru'!P8+'Данные для ввода на bus.gov.ru'!S8)/('Данные для ввода на bus.gov.ru'!Q8+'Данные для ввода на bus.gov.ru'!T8))*100)*0.4</f>
        <v>39.693721286370597</v>
      </c>
      <c r="E9" s="47">
        <f t="shared" si="0"/>
        <v>73.21644855909787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5" customHeight="1" x14ac:dyDescent="0.2">
      <c r="A10" s="24" t="s">
        <v>16</v>
      </c>
      <c r="B10" s="46">
        <f>((('Данные для ввода на bus.gov.ru'!F9+'Данные для ввода на bus.gov.ru'!I9)/20)*100)*0.3</f>
        <v>24.636363636363637</v>
      </c>
      <c r="C10" s="44">
        <f>'Данные для ввода на bus.gov.ru'!N9*0.3</f>
        <v>27</v>
      </c>
      <c r="D10" s="46">
        <f>((('Данные для ввода на bus.gov.ru'!P9+'Данные для ввода на bus.gov.ru'!S9)/('Данные для ввода на bus.gov.ru'!Q9+'Данные для ввода на bus.gov.ru'!T9))*100)*0.4</f>
        <v>39.26605504587156</v>
      </c>
      <c r="E10" s="47">
        <f t="shared" si="0"/>
        <v>90.902418682235208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5" customHeight="1" x14ac:dyDescent="0.2">
      <c r="A11" s="24" t="s">
        <v>18</v>
      </c>
      <c r="B11" s="46">
        <f>((('Данные для ввода на bus.gov.ru'!F10+'Данные для ввода на bus.gov.ru'!I10)/20)*100)*0.3</f>
        <v>22.007462686567166</v>
      </c>
      <c r="C11" s="44">
        <f>'Данные для ввода на bus.gov.ru'!N10*0.3</f>
        <v>18</v>
      </c>
      <c r="D11" s="46">
        <f>((('Данные для ввода на bus.gov.ru'!P10+'Данные для ввода на bus.gov.ru'!S10)/('Данные для ввода на bus.gov.ru'!Q10+'Данные для ввода на bus.gov.ru'!T10))*100)*0.4</f>
        <v>39.190751445086704</v>
      </c>
      <c r="E11" s="47">
        <f t="shared" si="0"/>
        <v>79.19821413165387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5" customHeight="1" x14ac:dyDescent="0.2">
      <c r="A12" s="24" t="s">
        <v>19</v>
      </c>
      <c r="B12" s="46">
        <f>((('Данные для ввода на bus.gov.ru'!F11+'Данные для ввода на bus.gov.ru'!I11)/20)*100)*0.3</f>
        <v>28.992537313432834</v>
      </c>
      <c r="C12" s="44">
        <f>'Данные для ввода на bus.gov.ru'!N11*0.3</f>
        <v>30</v>
      </c>
      <c r="D12" s="46">
        <f>((('Данные для ввода на bus.gov.ru'!P11+'Данные для ввода на bus.gov.ru'!S11)/('Данные для ввода на bus.gov.ru'!Q11+'Данные для ввода на bus.gov.ru'!T11))*100)*0.4</f>
        <v>38.632478632478637</v>
      </c>
      <c r="E12" s="47">
        <f t="shared" si="0"/>
        <v>97.625015945911471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5" customHeight="1" x14ac:dyDescent="0.2">
      <c r="A13" s="24" t="s">
        <v>21</v>
      </c>
      <c r="B13" s="46">
        <f>((('Данные для ввода на bus.gov.ru'!F12+'Данные для ввода на bus.gov.ru'!I12)/20)*100)*0.3</f>
        <v>29.772727272727273</v>
      </c>
      <c r="C13" s="44">
        <f>'Данные для ввода на bus.gov.ru'!N12*0.3</f>
        <v>30</v>
      </c>
      <c r="D13" s="46">
        <f>((('Данные для ввода на bus.gov.ru'!P12+'Данные для ввода на bus.gov.ru'!S12)/('Данные для ввода на bus.gov.ru'!Q12+'Данные для ввода на bus.gov.ru'!T12))*100)*0.4</f>
        <v>39.183673469387756</v>
      </c>
      <c r="E13" s="47">
        <f t="shared" si="0"/>
        <v>98.956400742115022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5" customHeight="1" x14ac:dyDescent="0.2">
      <c r="A14" s="24" t="s">
        <v>23</v>
      </c>
      <c r="B14" s="46">
        <f>((('Данные для ввода на bus.gov.ru'!F13+'Данные для ввода на bus.gov.ru'!I13)/20)*100)*0.3</f>
        <v>29.130434782608692</v>
      </c>
      <c r="C14" s="44">
        <f>'Данные для ввода на bus.gov.ru'!N13*0.3</f>
        <v>30</v>
      </c>
      <c r="D14" s="46">
        <f>((('Данные для ввода на bus.gov.ru'!P13+'Данные для ввода на bus.gov.ru'!S13)/('Данные для ввода на bus.gov.ru'!Q13+'Данные для ввода на bus.gov.ru'!T13))*100)*0.4</f>
        <v>39.865319865319869</v>
      </c>
      <c r="E14" s="47">
        <f t="shared" si="0"/>
        <v>98.99575464792855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5" customHeight="1" x14ac:dyDescent="0.2">
      <c r="A15" s="24" t="s">
        <v>25</v>
      </c>
      <c r="B15" s="46">
        <f>((('Данные для ввода на bus.gov.ru'!F14+'Данные для ввода на bus.gov.ru'!I14)/20)*100)*0.3</f>
        <v>29.34782608695652</v>
      </c>
      <c r="C15" s="44">
        <f>'Данные для ввода на bus.gov.ru'!N14*0.3</f>
        <v>30</v>
      </c>
      <c r="D15" s="46">
        <f>((('Данные для ввода на bus.gov.ru'!P14+'Данные для ввода на bus.gov.ru'!S14)/('Данные для ввода на bus.gov.ru'!Q14+'Данные для ввода на bus.gov.ru'!T14))*100)*0.4</f>
        <v>38.395061728395063</v>
      </c>
      <c r="E15" s="47">
        <f t="shared" si="0"/>
        <v>97.74288781535158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5" customHeight="1" x14ac:dyDescent="0.2">
      <c r="A16" s="24" t="s">
        <v>27</v>
      </c>
      <c r="B16" s="46">
        <f>((('Данные для ввода на bus.gov.ru'!F15+'Данные для ввода на bus.gov.ru'!I15)/20)*100)*0.3</f>
        <v>28.416666666666664</v>
      </c>
      <c r="C16" s="44">
        <f>'Данные для ввода на bus.gov.ru'!N15*0.3</f>
        <v>30</v>
      </c>
      <c r="D16" s="46">
        <f>((('Данные для ввода на bus.gov.ru'!P15+'Данные для ввода на bus.gov.ru'!S15)/('Данные для ввода на bus.gov.ru'!Q15+'Данные для ввода на bus.gov.ru'!T15))*100)*0.4</f>
        <v>37.53846153846154</v>
      </c>
      <c r="E16" s="47">
        <f t="shared" si="0"/>
        <v>95.955128205128204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5" customHeight="1" x14ac:dyDescent="0.2">
      <c r="A17" s="24" t="s">
        <v>29</v>
      </c>
      <c r="B17" s="46">
        <f>((('Данные для ввода на bus.gov.ru'!F16+'Данные для ввода на bus.gov.ru'!I16)/20)*100)*0.3</f>
        <v>29.328358208955223</v>
      </c>
      <c r="C17" s="44">
        <f>'Данные для ввода на bus.gov.ru'!N16*0.3</f>
        <v>30</v>
      </c>
      <c r="D17" s="46">
        <f>((('Данные для ввода на bus.gov.ru'!P16+'Данные для ввода на bus.gov.ru'!S16)/('Данные для ввода на bus.gov.ru'!Q16+'Данные для ввода на bus.gov.ru'!T16))*100)*0.4</f>
        <v>29.629629629629633</v>
      </c>
      <c r="E17" s="47">
        <f t="shared" si="0"/>
        <v>88.957987838584856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5" customHeight="1" x14ac:dyDescent="0.2">
      <c r="A18" s="24" t="s">
        <v>31</v>
      </c>
      <c r="B18" s="46">
        <f>((('Данные для ввода на bus.gov.ru'!F17+'Данные для ввода на bus.gov.ru'!I17)/20)*100)*0.3</f>
        <v>29.34782608695652</v>
      </c>
      <c r="C18" s="44">
        <f>'Данные для ввода на bus.gov.ru'!N17*0.3</f>
        <v>30</v>
      </c>
      <c r="D18" s="46">
        <f>((('Данные для ввода на bus.gov.ru'!P17+'Данные для ввода на bus.gov.ru'!S17)/('Данные для ввода на bus.gov.ru'!Q17+'Данные для ввода на bus.gov.ru'!T17))*100)*0.4</f>
        <v>36.756756756756765</v>
      </c>
      <c r="E18" s="47">
        <f t="shared" si="0"/>
        <v>96.104582843713274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5" customHeight="1" x14ac:dyDescent="0.2">
      <c r="A19" s="24" t="s">
        <v>33</v>
      </c>
      <c r="B19" s="46">
        <f>((('Данные для ввода на bus.gov.ru'!F18+'Данные для ввода на bus.gov.ru'!I18)/20)*100)*0.3</f>
        <v>28.78125</v>
      </c>
      <c r="C19" s="44">
        <f>'Данные для ввода на bus.gov.ru'!N18*0.3</f>
        <v>30</v>
      </c>
      <c r="D19" s="46">
        <f>((('Данные для ввода на bus.gov.ru'!P18+'Данные для ввода на bus.gov.ru'!S18)/('Данные для ввода на bus.gov.ru'!Q18+'Данные для ввода на bus.gov.ru'!T18))*100)*0.4</f>
        <v>37.073170731707322</v>
      </c>
      <c r="E19" s="47">
        <f t="shared" si="0"/>
        <v>95.854420731707322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" customHeight="1" x14ac:dyDescent="0.2">
      <c r="A20" s="24" t="s">
        <v>35</v>
      </c>
      <c r="B20" s="46">
        <f>((('Данные для ввода на bus.gov.ru'!F19+'Данные для ввода на bus.gov.ru'!I19)/20)*100)*0.3</f>
        <v>28.913043478260867</v>
      </c>
      <c r="C20" s="44">
        <f>'Данные для ввода на bus.gov.ru'!N19*0.3</f>
        <v>30</v>
      </c>
      <c r="D20" s="46">
        <f>((('Данные для ввода на bus.gov.ru'!P19+'Данные для ввода на bus.gov.ru'!S19)/('Данные для ввода на bus.gov.ru'!Q19+'Данные для ввода на bus.gov.ru'!T19))*100)*0.4</f>
        <v>36.29955947136564</v>
      </c>
      <c r="E20" s="47">
        <f t="shared" si="0"/>
        <v>95.212602949626501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" customHeight="1" x14ac:dyDescent="0.2">
      <c r="A21" s="24" t="s">
        <v>37</v>
      </c>
      <c r="B21" s="46">
        <f>((('Данные для ввода на bus.gov.ru'!F20+'Данные для ввода на bus.gov.ru'!I20)/20)*100)*0.3</f>
        <v>28.815217391304344</v>
      </c>
      <c r="C21" s="44">
        <f>'Данные для ввода на bus.gov.ru'!N20*0.3</f>
        <v>30</v>
      </c>
      <c r="D21" s="46">
        <f>((('Данные для ввода на bus.gov.ru'!P20+'Данные для ввода на bus.gov.ru'!S20)/('Данные для ввода на bus.gov.ru'!Q20+'Данные для ввода на bus.gov.ru'!T20))*100)*0.4</f>
        <v>36.559139784946233</v>
      </c>
      <c r="E21" s="47">
        <f t="shared" si="0"/>
        <v>95.374357176250584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" customHeight="1" x14ac:dyDescent="0.2">
      <c r="A22" s="24" t="s">
        <v>39</v>
      </c>
      <c r="B22" s="46">
        <f>((('Данные для ввода на bus.gov.ru'!F21+'Данные для ввода на bus.gov.ru'!I21)/20)*100)*0.3</f>
        <v>29.565217391304344</v>
      </c>
      <c r="C22" s="44">
        <f>'Данные для ввода на bus.gov.ru'!N21*0.3</f>
        <v>30</v>
      </c>
      <c r="D22" s="46">
        <f>((('Данные для ввода на bus.gov.ru'!P21+'Данные для ввода на bus.gov.ru'!S21)/('Данные для ввода на bus.gov.ru'!Q21+'Данные для ввода на bus.gov.ru'!T21))*100)*0.4</f>
        <v>35.263157894736842</v>
      </c>
      <c r="E22" s="47">
        <f t="shared" si="0"/>
        <v>94.828375286041194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" customHeight="1" x14ac:dyDescent="0.2">
      <c r="A23" s="24" t="s">
        <v>40</v>
      </c>
      <c r="B23" s="46">
        <f>((('Данные для ввода на bus.gov.ru'!F22+'Данные для ввода на bus.gov.ru'!I22)/20)*100)*0.3</f>
        <v>28.1669776119403</v>
      </c>
      <c r="C23" s="44">
        <f>'Данные для ввода на bus.gov.ru'!N22*0.3</f>
        <v>30</v>
      </c>
      <c r="D23" s="46">
        <f>((('Данные для ввода на bus.gov.ru'!P22+'Данные для ввода на bus.gov.ru'!S22)/('Данные для ввода на bus.gov.ru'!Q22+'Данные для ввода на bus.gov.ru'!T22))*100)*0.4</f>
        <v>38.022813688212928</v>
      </c>
      <c r="E23" s="47">
        <f t="shared" si="0"/>
        <v>96.189791300153217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2.75" x14ac:dyDescent="0.2">
      <c r="A24" s="24" t="s">
        <v>42</v>
      </c>
      <c r="B24" s="46">
        <f>((('Данные для ввода на bus.gov.ru'!F23+'Данные для ввода на bus.gov.ru'!I23)/20)*100)*0.3</f>
        <v>29.130434782608692</v>
      </c>
      <c r="C24" s="44">
        <f>'Данные для ввода на bus.gov.ru'!N23*0.3</f>
        <v>27</v>
      </c>
      <c r="D24" s="46">
        <f>((('Данные для ввода на bus.gov.ru'!P23+'Данные для ввода на bus.gov.ru'!S23)/('Данные для ввода на bus.gov.ru'!Q23+'Данные для ввода на bus.gov.ru'!T23))*100)*0.4</f>
        <v>36.402877697841731</v>
      </c>
      <c r="E24" s="47">
        <f t="shared" si="0"/>
        <v>92.533312480450419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x14ac:dyDescent="0.2">
      <c r="A25" s="24" t="s">
        <v>44</v>
      </c>
      <c r="B25" s="46">
        <f>((('Данные для ввода на bus.gov.ru'!F24+'Данные для ввода на bus.gov.ru'!I24)/20)*100)*0.3</f>
        <v>28.913043478260867</v>
      </c>
      <c r="C25" s="44">
        <f>'Данные для ввода на bus.gov.ru'!N24*0.3</f>
        <v>30</v>
      </c>
      <c r="D25" s="46">
        <f>((('Данные для ввода на bus.gov.ru'!P24+'Данные для ввода на bus.gov.ru'!S24)/('Данные для ввода на bus.gov.ru'!Q24+'Данные для ввода на bus.gov.ru'!T24))*100)*0.4</f>
        <v>37.05069124423963</v>
      </c>
      <c r="E25" s="47">
        <f t="shared" si="0"/>
        <v>95.963734722500504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x14ac:dyDescent="0.2">
      <c r="A26" s="24" t="s">
        <v>46</v>
      </c>
      <c r="B26" s="46">
        <f>((('Данные для ввода на bus.gov.ru'!F25+'Данные для ввода на bus.gov.ru'!I25)/20)*100)*0.3</f>
        <v>29.130434782608692</v>
      </c>
      <c r="C26" s="44">
        <f>'Данные для ввода на bus.gov.ru'!N25*0.3</f>
        <v>30</v>
      </c>
      <c r="D26" s="46">
        <f>((('Данные для ввода на bus.gov.ru'!P25+'Данные для ввода на bus.gov.ru'!S25)/('Данные для ввода на bus.gov.ru'!Q25+'Данные для ввода на bus.gov.ru'!T25))*100)*0.4</f>
        <v>37.179487179487182</v>
      </c>
      <c r="E26" s="47">
        <f t="shared" si="0"/>
        <v>96.309921962095871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x14ac:dyDescent="0.2">
      <c r="A27" s="24" t="s">
        <v>48</v>
      </c>
      <c r="B27" s="46">
        <f>((('Данные для ввода на bus.gov.ru'!F26+'Данные для ввода на bus.gov.ru'!I26)/20)*100)*0.3</f>
        <v>28.369565217391298</v>
      </c>
      <c r="C27" s="44">
        <f>'Данные для ввода на bus.gov.ru'!N26*0.3</f>
        <v>30</v>
      </c>
      <c r="D27" s="46">
        <f>((('Данные для ввода на bus.gov.ru'!P26+'Данные для ввода на bus.gov.ru'!S26)/('Данные для ввода на bus.gov.ru'!Q26+'Данные для ввода на bus.gov.ru'!T26))*100)*0.4</f>
        <v>38.260869565217398</v>
      </c>
      <c r="E27" s="47">
        <f t="shared" si="0"/>
        <v>96.630434782608688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x14ac:dyDescent="0.2">
      <c r="A28" s="24" t="s">
        <v>50</v>
      </c>
      <c r="B28" s="46">
        <f>((('Данные для ввода на bus.gov.ru'!F27+'Данные для ввода на bus.gov.ru'!I27)/20)*100)*0.3</f>
        <v>29.53846153846154</v>
      </c>
      <c r="C28" s="44">
        <f>'Данные для ввода на bus.gov.ru'!N27*0.3</f>
        <v>30</v>
      </c>
      <c r="D28" s="46">
        <f>((('Данные для ввода на bus.gov.ru'!P27+'Данные для ввода на bus.gov.ru'!S27)/('Данные для ввода на bus.gov.ru'!Q27+'Данные для ввода на bus.gov.ru'!T27))*100)*0.4</f>
        <v>35.87982832618026</v>
      </c>
      <c r="E28" s="47">
        <f t="shared" si="0"/>
        <v>95.418289864641793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x14ac:dyDescent="0.2">
      <c r="A29" s="24" t="s">
        <v>52</v>
      </c>
      <c r="B29" s="46">
        <f>((('Данные для ввода на bus.gov.ru'!F28+'Данные для ввода на bus.gov.ru'!I28)/20)*100)*0.3</f>
        <v>29.007352941176467</v>
      </c>
      <c r="C29" s="44">
        <f>'Данные для ввода на bus.gov.ru'!N28*0.3</f>
        <v>30</v>
      </c>
      <c r="D29" s="46">
        <f>((('Данные для ввода на bus.gov.ru'!P28+'Данные для ввода на bus.gov.ru'!S28)/('Данные для ввода на bus.gov.ru'!Q28+'Данные для ввода на bus.gov.ru'!T28))*100)*0.4</f>
        <v>34.488888888888894</v>
      </c>
      <c r="E29" s="47">
        <f t="shared" si="0"/>
        <v>93.496241830065358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x14ac:dyDescent="0.2">
      <c r="A30" s="24" t="s">
        <v>54</v>
      </c>
      <c r="B30" s="46">
        <f>((('Данные для ввода на bus.gov.ru'!F29+'Данные для ввода на bus.gov.ru'!I29)/20)*100)*0.3</f>
        <v>28.656716417910445</v>
      </c>
      <c r="C30" s="44">
        <f>'Данные для ввода на bus.gov.ru'!N29*0.3</f>
        <v>30</v>
      </c>
      <c r="D30" s="46">
        <f>((('Данные для ввода на bus.gov.ru'!P29+'Данные для ввода на bus.gov.ru'!S29)/('Данные для ввода на bus.gov.ru'!Q29+'Данные для ввода на bus.gov.ru'!T29))*100)*0.4</f>
        <v>36.29032258064516</v>
      </c>
      <c r="E30" s="47">
        <f t="shared" si="0"/>
        <v>94.947038998555598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x14ac:dyDescent="0.2">
      <c r="A31" s="24" t="s">
        <v>56</v>
      </c>
      <c r="B31" s="46">
        <f>((('Данные для ввода на bus.gov.ru'!F30+'Данные для ввода на bus.gov.ru'!I30)/20)*100)*0.3</f>
        <v>29.328358208955223</v>
      </c>
      <c r="C31" s="44">
        <f>'Данные для ввода на bus.gov.ru'!N30*0.3</f>
        <v>30</v>
      </c>
      <c r="D31" s="46">
        <f>((('Данные для ввода на bus.gov.ru'!P30+'Данные для ввода на bus.gov.ru'!S30)/('Данные для ввода на bus.gov.ru'!Q30+'Данные для ввода на bus.gov.ru'!T30))*100)*0.4</f>
        <v>36.857142857142854</v>
      </c>
      <c r="E31" s="47">
        <f t="shared" si="0"/>
        <v>96.185501066098084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x14ac:dyDescent="0.2">
      <c r="A32" s="24" t="s">
        <v>58</v>
      </c>
      <c r="B32" s="46">
        <f>((('Данные для ввода на bus.gov.ru'!F31+'Данные для ввода на bus.gov.ru'!I31)/20)*100)*0.3</f>
        <v>28.544776119402986</v>
      </c>
      <c r="C32" s="44">
        <f>'Данные для ввода на bus.gov.ru'!N31*0.3</f>
        <v>30</v>
      </c>
      <c r="D32" s="46">
        <f>((('Данные для ввода на bus.gov.ru'!P31+'Данные для ввода на bus.gov.ru'!S31)/('Данные для ввода на bus.gov.ru'!Q31+'Данные для ввода на bus.gov.ru'!T31))*100)*0.4</f>
        <v>39.386189258312022</v>
      </c>
      <c r="E32" s="47">
        <f t="shared" si="0"/>
        <v>97.930965377715012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x14ac:dyDescent="0.2">
      <c r="A33" s="24" t="s">
        <v>60</v>
      </c>
      <c r="B33" s="46">
        <f>((('Данные для ввода на bus.gov.ru'!F32+'Данные для ввода на bus.gov.ru'!I32)/20)*100)*0.3</f>
        <v>28.802238805970148</v>
      </c>
      <c r="C33" s="44">
        <f>'Данные для ввода на bus.gov.ru'!N32*0.3</f>
        <v>30</v>
      </c>
      <c r="D33" s="46">
        <f>((('Данные для ввода на bus.gov.ru'!P32+'Данные для ввода на bus.gov.ru'!S32)/('Данные для ввода на bus.gov.ru'!Q32+'Данные для ввода на bus.gov.ru'!T32))*100)*0.4</f>
        <v>38.40531561461794</v>
      </c>
      <c r="E33" s="47">
        <f t="shared" si="0"/>
        <v>97.207554420588082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x14ac:dyDescent="0.2">
      <c r="A34" s="24" t="s">
        <v>64</v>
      </c>
      <c r="B34" s="46">
        <f>((('Данные для ввода на bus.gov.ru'!F33+'Данные для ввода на bus.gov.ru'!I33)/20)*100)*0.3</f>
        <v>29.07692307692308</v>
      </c>
      <c r="C34" s="44">
        <f>'Данные для ввода на bus.gov.ru'!N33*0.3</f>
        <v>27</v>
      </c>
      <c r="D34" s="46">
        <f>((('Данные для ввода на bus.gov.ru'!P33+'Данные для ввода на bus.gov.ru'!S33)/('Данные для ввода на bus.gov.ru'!Q33+'Данные для ввода на bus.gov.ru'!T33))*100)*0.4</f>
        <v>38.390092879256969</v>
      </c>
      <c r="E34" s="47">
        <f t="shared" si="0"/>
        <v>94.467015956180049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x14ac:dyDescent="0.2">
      <c r="A35" s="34" t="s">
        <v>307</v>
      </c>
      <c r="B35" s="46">
        <f>((('Данные для ввода на bus.gov.ru'!F34+'Данные для ввода на bus.gov.ru'!I34)/20)*100)*0.3</f>
        <v>29.30769230769231</v>
      </c>
      <c r="C35" s="44">
        <f>'Данные для ввода на bus.gov.ru'!N34*0.3</f>
        <v>27</v>
      </c>
      <c r="D35" s="46">
        <f>((('Данные для ввода на bus.gov.ru'!P34+'Данные для ввода на bus.gov.ru'!S34)/('Данные для ввода на bus.gov.ru'!Q34+'Данные для ввода на bus.gov.ru'!T34))*100)*0.4</f>
        <v>38.048780487804883</v>
      </c>
      <c r="E35" s="47">
        <f t="shared" si="0"/>
        <v>94.356472795497183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x14ac:dyDescent="0.2">
      <c r="A36" s="24" t="s">
        <v>65</v>
      </c>
      <c r="B36" s="46">
        <f>((('Данные для ввода на bus.gov.ru'!F35+'Данные для ввода на bus.gov.ru'!I35)/20)*100)*0.3</f>
        <v>29.53846153846154</v>
      </c>
      <c r="C36" s="44">
        <f>'Данные для ввода на bus.gov.ru'!N35*0.3</f>
        <v>30</v>
      </c>
      <c r="D36" s="46">
        <f>((('Данные для ввода на bus.gov.ru'!P35+'Данные для ввода на bus.gov.ru'!S35)/('Данные для ввода на bus.gov.ru'!Q35+'Данные для ввода на bus.gov.ru'!T35))*100)*0.4</f>
        <v>33.543859649122815</v>
      </c>
      <c r="E36" s="47">
        <f t="shared" si="0"/>
        <v>93.082321187584355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x14ac:dyDescent="0.2">
      <c r="A37" s="24" t="s">
        <v>67</v>
      </c>
      <c r="B37" s="46">
        <f>((('Данные для ввода на bus.gov.ru'!F36+'Данные для ввода на bus.gov.ru'!I36)/20)*100)*0.3</f>
        <v>28.581081081081084</v>
      </c>
      <c r="C37" s="44">
        <f>'Данные для ввода на bus.gov.ru'!N36*0.3</f>
        <v>9</v>
      </c>
      <c r="D37" s="46">
        <f>((('Данные для ввода на bus.gov.ru'!P36+'Данные для ввода на bus.gov.ru'!S36)/('Данные для ввода на bus.gov.ru'!Q36+'Данные для ввода на bus.gov.ru'!T36))*100)*0.4</f>
        <v>38.493975903614455</v>
      </c>
      <c r="E37" s="47">
        <f t="shared" si="0"/>
        <v>76.075056984695536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x14ac:dyDescent="0.2">
      <c r="A38" s="24" t="s">
        <v>70</v>
      </c>
      <c r="B38" s="46">
        <f>((('Данные для ввода на bus.gov.ru'!F37+'Данные для ввода на bus.gov.ru'!I37)/20)*100)*0.3</f>
        <v>29.189189189189189</v>
      </c>
      <c r="C38" s="44">
        <f>'Данные для ввода на bus.gov.ru'!N37*0.3</f>
        <v>27</v>
      </c>
      <c r="D38" s="46">
        <f>((('Данные для ввода на bus.gov.ru'!P37+'Данные для ввода на bus.gov.ru'!S37)/('Данные для ввода на bus.gov.ru'!Q37+'Данные для ввода на bus.gov.ru'!T37))*100)*0.4</f>
        <v>34.881087202718014</v>
      </c>
      <c r="E38" s="47">
        <f t="shared" si="0"/>
        <v>91.070276391907214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x14ac:dyDescent="0.2">
      <c r="A39" s="24" t="s">
        <v>69</v>
      </c>
      <c r="B39" s="46">
        <f>((('Данные для ввода на bus.gov.ru'!F38+'Данные для ввода на bus.gov.ru'!I38)/20)*100)*0.3</f>
        <v>29.594594594594593</v>
      </c>
      <c r="C39" s="44">
        <f>'Данные для ввода на bus.gov.ru'!N38*0.3</f>
        <v>27</v>
      </c>
      <c r="D39" s="46">
        <f>((('Данные для ввода на bus.gov.ru'!P38+'Данные для ввода на bus.gov.ru'!S38)/('Данные для ввода на bus.gov.ru'!Q38+'Данные для ввода на bus.gov.ru'!T38))*100)*0.4</f>
        <v>34.684838160136287</v>
      </c>
      <c r="E39" s="47">
        <f t="shared" si="0"/>
        <v>91.279432754730891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x14ac:dyDescent="0.2">
      <c r="A40" s="24" t="s">
        <v>72</v>
      </c>
      <c r="B40" s="46">
        <f>((('Данные для ввода на bus.gov.ru'!F39+'Данные для ввода на bus.gov.ru'!I39)/20)*100)*0.3</f>
        <v>28.417582417582413</v>
      </c>
      <c r="C40" s="44">
        <f>'Данные для ввода на bus.gov.ru'!N39*0.3</f>
        <v>27</v>
      </c>
      <c r="D40" s="46">
        <f>((('Данные для ввода на bus.gov.ru'!P39+'Данные для ввода на bus.gov.ru'!S39)/('Данные для ввода на bus.gov.ru'!Q39+'Данные для ввода на bus.gov.ru'!T39))*100)*0.4</f>
        <v>34.60350154479918</v>
      </c>
      <c r="E40" s="47">
        <f t="shared" si="0"/>
        <v>90.021083962381596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x14ac:dyDescent="0.2">
      <c r="A41" s="24" t="s">
        <v>74</v>
      </c>
      <c r="B41" s="46">
        <f>((('Данные для ввода на bus.gov.ru'!F40+'Данные для ввода на bus.gov.ru'!I40)/20)*100)*0.3</f>
        <v>24.08653846153846</v>
      </c>
      <c r="C41" s="44">
        <f>'Данные для ввода на bus.gov.ru'!N40*0.3</f>
        <v>30</v>
      </c>
      <c r="D41" s="46">
        <f>((('Данные для ввода на bus.gov.ru'!P40+'Данные для ввода на bus.gov.ru'!S40)/('Данные для ввода на bus.gov.ru'!Q40+'Данные для ввода на bus.gov.ru'!T40))*100)*0.4</f>
        <v>33.464052287581701</v>
      </c>
      <c r="E41" s="47">
        <f t="shared" si="0"/>
        <v>87.550590749120161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x14ac:dyDescent="0.2">
      <c r="A42" s="24" t="s">
        <v>76</v>
      </c>
      <c r="B42" s="46">
        <f>((('Данные для ввода на bus.gov.ru'!F41+'Данные для ввода на bus.gov.ru'!I41)/20)*100)*0.3</f>
        <v>27.964743589743584</v>
      </c>
      <c r="C42" s="44">
        <f>'Данные для ввода на bus.gov.ru'!N41*0.3</f>
        <v>18</v>
      </c>
      <c r="D42" s="46">
        <f>((('Данные для ввода на bus.gov.ru'!P41+'Данные для ввода на bus.gov.ru'!S41)/('Данные для ввода на bus.gov.ru'!Q41+'Данные для ввода на bus.gov.ru'!T41))*100)*0.4</f>
        <v>36.459770114942529</v>
      </c>
      <c r="E42" s="47">
        <f t="shared" si="0"/>
        <v>82.42451370468612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x14ac:dyDescent="0.2">
      <c r="A43" s="24" t="s">
        <v>78</v>
      </c>
      <c r="B43" s="46">
        <f>((('Данные для ввода на bus.gov.ru'!F42+'Данные для ввода на bus.gov.ru'!I42)/20)*100)*0.3</f>
        <v>29.794520547945201</v>
      </c>
      <c r="C43" s="44">
        <f>'Данные для ввода на bus.gov.ru'!N42*0.3</f>
        <v>30</v>
      </c>
      <c r="D43" s="46">
        <f>((('Данные для ввода на bus.gov.ru'!P42+'Данные для ввода на bus.gov.ru'!S42)/('Данные для ввода на bus.gov.ru'!Q42+'Данные для ввода на bus.gov.ru'!T42))*100)*0.4</f>
        <v>36.893203883495147</v>
      </c>
      <c r="E43" s="47">
        <f t="shared" si="0"/>
        <v>96.687724431440344</v>
      </c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x14ac:dyDescent="0.2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x14ac:dyDescent="0.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x14ac:dyDescent="0.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x14ac:dyDescent="0.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x14ac:dyDescent="0.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x14ac:dyDescent="0.2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x14ac:dyDescent="0.2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x14ac:dyDescent="0.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x14ac:dyDescent="0.2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x14ac:dyDescent="0.2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x14ac:dyDescent="0.2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x14ac:dyDescent="0.2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x14ac:dyDescent="0.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x14ac:dyDescent="0.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x14ac:dyDescent="0.2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x14ac:dyDescent="0.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x14ac:dyDescent="0.2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x14ac:dyDescent="0.2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x14ac:dyDescent="0.2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x14ac:dyDescent="0.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x14ac:dyDescent="0.2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x14ac:dyDescent="0.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x14ac:dyDescent="0.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x14ac:dyDescent="0.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x14ac:dyDescent="0.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x14ac:dyDescent="0.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x14ac:dyDescent="0.2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x14ac:dyDescent="0.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x14ac:dyDescent="0.2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x14ac:dyDescent="0.2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x14ac:dyDescent="0.2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x14ac:dyDescent="0.2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x14ac:dyDescent="0.2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x14ac:dyDescent="0.2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x14ac:dyDescent="0.2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x14ac:dyDescent="0.2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x14ac:dyDescent="0.2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x14ac:dyDescent="0.2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x14ac:dyDescent="0.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x14ac:dyDescent="0.2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x14ac:dyDescent="0.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x14ac:dyDescent="0.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x14ac:dyDescent="0.2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x14ac:dyDescent="0.2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x14ac:dyDescent="0.2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x14ac:dyDescent="0.2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x14ac:dyDescent="0.2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x14ac:dyDescent="0.2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x14ac:dyDescent="0.2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x14ac:dyDescent="0.2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x14ac:dyDescent="0.2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x14ac:dyDescent="0.2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x14ac:dyDescent="0.2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x14ac:dyDescent="0.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x14ac:dyDescent="0.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x14ac:dyDescent="0.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x14ac:dyDescent="0.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x14ac:dyDescent="0.2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x14ac:dyDescent="0.2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x14ac:dyDescent="0.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x14ac:dyDescent="0.2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x14ac:dyDescent="0.2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x14ac:dyDescent="0.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x14ac:dyDescent="0.2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x14ac:dyDescent="0.2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x14ac:dyDescent="0.2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x14ac:dyDescent="0.2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x14ac:dyDescent="0.2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x14ac:dyDescent="0.2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x14ac:dyDescent="0.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x14ac:dyDescent="0.2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x14ac:dyDescent="0.2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x14ac:dyDescent="0.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x14ac:dyDescent="0.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x14ac:dyDescent="0.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x14ac:dyDescent="0.2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x14ac:dyDescent="0.2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x14ac:dyDescent="0.2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x14ac:dyDescent="0.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x14ac:dyDescent="0.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x14ac:dyDescent="0.2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x14ac:dyDescent="0.2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x14ac:dyDescent="0.2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x14ac:dyDescent="0.2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x14ac:dyDescent="0.2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x14ac:dyDescent="0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x14ac:dyDescent="0.2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x14ac:dyDescent="0.2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x14ac:dyDescent="0.2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x14ac:dyDescent="0.2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x14ac:dyDescent="0.2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x14ac:dyDescent="0.2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x14ac:dyDescent="0.2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x14ac:dyDescent="0.2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x14ac:dyDescent="0.2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x14ac:dyDescent="0.2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x14ac:dyDescent="0.2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x14ac:dyDescent="0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x14ac:dyDescent="0.2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x14ac:dyDescent="0.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x14ac:dyDescent="0.2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x14ac:dyDescent="0.2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x14ac:dyDescent="0.2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x14ac:dyDescent="0.2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x14ac:dyDescent="0.2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x14ac:dyDescent="0.2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x14ac:dyDescent="0.2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x14ac:dyDescent="0.2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x14ac:dyDescent="0.2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x14ac:dyDescent="0.2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x14ac:dyDescent="0.2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x14ac:dyDescent="0.2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x14ac:dyDescent="0.2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x14ac:dyDescent="0.2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x14ac:dyDescent="0.2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x14ac:dyDescent="0.2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x14ac:dyDescent="0.2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x14ac:dyDescent="0.2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x14ac:dyDescent="0.2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x14ac:dyDescent="0.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x14ac:dyDescent="0.2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x14ac:dyDescent="0.2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x14ac:dyDescent="0.2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x14ac:dyDescent="0.2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x14ac:dyDescent="0.2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x14ac:dyDescent="0.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x14ac:dyDescent="0.2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x14ac:dyDescent="0.2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x14ac:dyDescent="0.2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x14ac:dyDescent="0.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x14ac:dyDescent="0.2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x14ac:dyDescent="0.2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x14ac:dyDescent="0.2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x14ac:dyDescent="0.2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x14ac:dyDescent="0.2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x14ac:dyDescent="0.2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x14ac:dyDescent="0.2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x14ac:dyDescent="0.2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x14ac:dyDescent="0.2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x14ac:dyDescent="0.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x14ac:dyDescent="0.2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x14ac:dyDescent="0.2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x14ac:dyDescent="0.2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x14ac:dyDescent="0.2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x14ac:dyDescent="0.2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x14ac:dyDescent="0.2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x14ac:dyDescent="0.2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x14ac:dyDescent="0.2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x14ac:dyDescent="0.2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x14ac:dyDescent="0.2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x14ac:dyDescent="0.2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x14ac:dyDescent="0.2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x14ac:dyDescent="0.2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x14ac:dyDescent="0.2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x14ac:dyDescent="0.2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x14ac:dyDescent="0.2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x14ac:dyDescent="0.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x14ac:dyDescent="0.2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x14ac:dyDescent="0.2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x14ac:dyDescent="0.2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x14ac:dyDescent="0.2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x14ac:dyDescent="0.2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x14ac:dyDescent="0.2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x14ac:dyDescent="0.2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x14ac:dyDescent="0.2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x14ac:dyDescent="0.2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x14ac:dyDescent="0.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x14ac:dyDescent="0.2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x14ac:dyDescent="0.2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x14ac:dyDescent="0.2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x14ac:dyDescent="0.2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x14ac:dyDescent="0.2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x14ac:dyDescent="0.2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x14ac:dyDescent="0.2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x14ac:dyDescent="0.2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x14ac:dyDescent="0.2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x14ac:dyDescent="0.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x14ac:dyDescent="0.2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x14ac:dyDescent="0.2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x14ac:dyDescent="0.2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x14ac:dyDescent="0.2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x14ac:dyDescent="0.2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x14ac:dyDescent="0.2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x14ac:dyDescent="0.2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x14ac:dyDescent="0.2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x14ac:dyDescent="0.2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x14ac:dyDescent="0.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x14ac:dyDescent="0.2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x14ac:dyDescent="0.2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x14ac:dyDescent="0.2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x14ac:dyDescent="0.2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x14ac:dyDescent="0.2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x14ac:dyDescent="0.2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x14ac:dyDescent="0.2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x14ac:dyDescent="0.2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x14ac:dyDescent="0.2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x14ac:dyDescent="0.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x14ac:dyDescent="0.2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x14ac:dyDescent="0.2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x14ac:dyDescent="0.2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x14ac:dyDescent="0.2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x14ac:dyDescent="0.2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x14ac:dyDescent="0.2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x14ac:dyDescent="0.2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x14ac:dyDescent="0.2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x14ac:dyDescent="0.2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x14ac:dyDescent="0.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x14ac:dyDescent="0.2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x14ac:dyDescent="0.2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x14ac:dyDescent="0.2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x14ac:dyDescent="0.2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x14ac:dyDescent="0.2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x14ac:dyDescent="0.2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x14ac:dyDescent="0.2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x14ac:dyDescent="0.2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x14ac:dyDescent="0.2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x14ac:dyDescent="0.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x14ac:dyDescent="0.2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x14ac:dyDescent="0.2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x14ac:dyDescent="0.2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x14ac:dyDescent="0.2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x14ac:dyDescent="0.2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x14ac:dyDescent="0.2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x14ac:dyDescent="0.2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x14ac:dyDescent="0.2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x14ac:dyDescent="0.2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x14ac:dyDescent="0.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x14ac:dyDescent="0.2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x14ac:dyDescent="0.2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x14ac:dyDescent="0.2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x14ac:dyDescent="0.2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x14ac:dyDescent="0.2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x14ac:dyDescent="0.2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x14ac:dyDescent="0.2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x14ac:dyDescent="0.2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x14ac:dyDescent="0.2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x14ac:dyDescent="0.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x14ac:dyDescent="0.2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x14ac:dyDescent="0.2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x14ac:dyDescent="0.2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x14ac:dyDescent="0.2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x14ac:dyDescent="0.2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x14ac:dyDescent="0.2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x14ac:dyDescent="0.2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x14ac:dyDescent="0.2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x14ac:dyDescent="0.2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x14ac:dyDescent="0.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x14ac:dyDescent="0.2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x14ac:dyDescent="0.2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x14ac:dyDescent="0.2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x14ac:dyDescent="0.2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x14ac:dyDescent="0.2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x14ac:dyDescent="0.2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x14ac:dyDescent="0.2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x14ac:dyDescent="0.2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x14ac:dyDescent="0.2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x14ac:dyDescent="0.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x14ac:dyDescent="0.2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x14ac:dyDescent="0.2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x14ac:dyDescent="0.2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x14ac:dyDescent="0.2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x14ac:dyDescent="0.2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x14ac:dyDescent="0.2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x14ac:dyDescent="0.2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x14ac:dyDescent="0.2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x14ac:dyDescent="0.2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x14ac:dyDescent="0.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x14ac:dyDescent="0.2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x14ac:dyDescent="0.2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x14ac:dyDescent="0.2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x14ac:dyDescent="0.2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x14ac:dyDescent="0.2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x14ac:dyDescent="0.2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x14ac:dyDescent="0.2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x14ac:dyDescent="0.2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x14ac:dyDescent="0.2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x14ac:dyDescent="0.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x14ac:dyDescent="0.2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x14ac:dyDescent="0.2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x14ac:dyDescent="0.2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x14ac:dyDescent="0.2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x14ac:dyDescent="0.2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x14ac:dyDescent="0.2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x14ac:dyDescent="0.2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x14ac:dyDescent="0.2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x14ac:dyDescent="0.2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x14ac:dyDescent="0.2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x14ac:dyDescent="0.2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x14ac:dyDescent="0.2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x14ac:dyDescent="0.2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x14ac:dyDescent="0.2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x14ac:dyDescent="0.2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x14ac:dyDescent="0.2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x14ac:dyDescent="0.2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x14ac:dyDescent="0.2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x14ac:dyDescent="0.2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x14ac:dyDescent="0.2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x14ac:dyDescent="0.2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x14ac:dyDescent="0.2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x14ac:dyDescent="0.2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x14ac:dyDescent="0.2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x14ac:dyDescent="0.2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x14ac:dyDescent="0.2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x14ac:dyDescent="0.2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x14ac:dyDescent="0.2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x14ac:dyDescent="0.2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x14ac:dyDescent="0.2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x14ac:dyDescent="0.2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x14ac:dyDescent="0.2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x14ac:dyDescent="0.2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x14ac:dyDescent="0.2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x14ac:dyDescent="0.2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x14ac:dyDescent="0.2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x14ac:dyDescent="0.2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x14ac:dyDescent="0.2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x14ac:dyDescent="0.2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x14ac:dyDescent="0.2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x14ac:dyDescent="0.2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x14ac:dyDescent="0.2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x14ac:dyDescent="0.2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x14ac:dyDescent="0.2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x14ac:dyDescent="0.2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x14ac:dyDescent="0.2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x14ac:dyDescent="0.2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x14ac:dyDescent="0.2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x14ac:dyDescent="0.2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x14ac:dyDescent="0.2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x14ac:dyDescent="0.2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x14ac:dyDescent="0.2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x14ac:dyDescent="0.2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x14ac:dyDescent="0.2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x14ac:dyDescent="0.2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x14ac:dyDescent="0.2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x14ac:dyDescent="0.2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x14ac:dyDescent="0.2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x14ac:dyDescent="0.2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x14ac:dyDescent="0.2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x14ac:dyDescent="0.2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x14ac:dyDescent="0.2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x14ac:dyDescent="0.2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x14ac:dyDescent="0.2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x14ac:dyDescent="0.2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x14ac:dyDescent="0.2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x14ac:dyDescent="0.2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x14ac:dyDescent="0.2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x14ac:dyDescent="0.2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x14ac:dyDescent="0.2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x14ac:dyDescent="0.2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x14ac:dyDescent="0.2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x14ac:dyDescent="0.2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x14ac:dyDescent="0.2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x14ac:dyDescent="0.2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x14ac:dyDescent="0.2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x14ac:dyDescent="0.2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x14ac:dyDescent="0.2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x14ac:dyDescent="0.2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x14ac:dyDescent="0.2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x14ac:dyDescent="0.2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x14ac:dyDescent="0.2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x14ac:dyDescent="0.2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x14ac:dyDescent="0.2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x14ac:dyDescent="0.2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x14ac:dyDescent="0.2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x14ac:dyDescent="0.2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x14ac:dyDescent="0.2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x14ac:dyDescent="0.2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x14ac:dyDescent="0.2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x14ac:dyDescent="0.2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x14ac:dyDescent="0.2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x14ac:dyDescent="0.2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x14ac:dyDescent="0.2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x14ac:dyDescent="0.2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x14ac:dyDescent="0.2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x14ac:dyDescent="0.2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x14ac:dyDescent="0.2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x14ac:dyDescent="0.2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x14ac:dyDescent="0.2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x14ac:dyDescent="0.2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x14ac:dyDescent="0.2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x14ac:dyDescent="0.2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x14ac:dyDescent="0.2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x14ac:dyDescent="0.2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x14ac:dyDescent="0.2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x14ac:dyDescent="0.2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x14ac:dyDescent="0.2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x14ac:dyDescent="0.2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x14ac:dyDescent="0.2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x14ac:dyDescent="0.2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x14ac:dyDescent="0.2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x14ac:dyDescent="0.2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x14ac:dyDescent="0.2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x14ac:dyDescent="0.2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x14ac:dyDescent="0.2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x14ac:dyDescent="0.2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x14ac:dyDescent="0.2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x14ac:dyDescent="0.2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x14ac:dyDescent="0.2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x14ac:dyDescent="0.2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x14ac:dyDescent="0.2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x14ac:dyDescent="0.2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x14ac:dyDescent="0.2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x14ac:dyDescent="0.2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x14ac:dyDescent="0.2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x14ac:dyDescent="0.2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x14ac:dyDescent="0.2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x14ac:dyDescent="0.2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x14ac:dyDescent="0.2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x14ac:dyDescent="0.2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x14ac:dyDescent="0.2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x14ac:dyDescent="0.2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x14ac:dyDescent="0.2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x14ac:dyDescent="0.2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x14ac:dyDescent="0.2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x14ac:dyDescent="0.2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x14ac:dyDescent="0.2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x14ac:dyDescent="0.2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x14ac:dyDescent="0.2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x14ac:dyDescent="0.2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x14ac:dyDescent="0.2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x14ac:dyDescent="0.2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x14ac:dyDescent="0.2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x14ac:dyDescent="0.2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x14ac:dyDescent="0.2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x14ac:dyDescent="0.2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x14ac:dyDescent="0.2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x14ac:dyDescent="0.2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x14ac:dyDescent="0.2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x14ac:dyDescent="0.2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x14ac:dyDescent="0.2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x14ac:dyDescent="0.2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x14ac:dyDescent="0.2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x14ac:dyDescent="0.2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x14ac:dyDescent="0.2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x14ac:dyDescent="0.2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x14ac:dyDescent="0.2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x14ac:dyDescent="0.2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x14ac:dyDescent="0.2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x14ac:dyDescent="0.2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x14ac:dyDescent="0.2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x14ac:dyDescent="0.2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x14ac:dyDescent="0.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x14ac:dyDescent="0.2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x14ac:dyDescent="0.2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x14ac:dyDescent="0.2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x14ac:dyDescent="0.2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x14ac:dyDescent="0.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x14ac:dyDescent="0.2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x14ac:dyDescent="0.2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x14ac:dyDescent="0.2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x14ac:dyDescent="0.2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x14ac:dyDescent="0.2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x14ac:dyDescent="0.2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x14ac:dyDescent="0.2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x14ac:dyDescent="0.2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x14ac:dyDescent="0.2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x14ac:dyDescent="0.2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x14ac:dyDescent="0.2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x14ac:dyDescent="0.2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x14ac:dyDescent="0.2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x14ac:dyDescent="0.2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x14ac:dyDescent="0.2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x14ac:dyDescent="0.2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x14ac:dyDescent="0.2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x14ac:dyDescent="0.2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x14ac:dyDescent="0.2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x14ac:dyDescent="0.2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x14ac:dyDescent="0.2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x14ac:dyDescent="0.2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x14ac:dyDescent="0.2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x14ac:dyDescent="0.2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x14ac:dyDescent="0.2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x14ac:dyDescent="0.2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x14ac:dyDescent="0.2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x14ac:dyDescent="0.2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x14ac:dyDescent="0.2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x14ac:dyDescent="0.2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x14ac:dyDescent="0.2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x14ac:dyDescent="0.2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x14ac:dyDescent="0.2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x14ac:dyDescent="0.2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x14ac:dyDescent="0.2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x14ac:dyDescent="0.2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x14ac:dyDescent="0.2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x14ac:dyDescent="0.2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x14ac:dyDescent="0.2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x14ac:dyDescent="0.2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x14ac:dyDescent="0.2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x14ac:dyDescent="0.2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x14ac:dyDescent="0.2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x14ac:dyDescent="0.2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x14ac:dyDescent="0.2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x14ac:dyDescent="0.2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x14ac:dyDescent="0.2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x14ac:dyDescent="0.2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x14ac:dyDescent="0.2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x14ac:dyDescent="0.2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x14ac:dyDescent="0.2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x14ac:dyDescent="0.2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x14ac:dyDescent="0.2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x14ac:dyDescent="0.2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x14ac:dyDescent="0.2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x14ac:dyDescent="0.2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x14ac:dyDescent="0.2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x14ac:dyDescent="0.2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x14ac:dyDescent="0.2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x14ac:dyDescent="0.2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x14ac:dyDescent="0.2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x14ac:dyDescent="0.2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x14ac:dyDescent="0.2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x14ac:dyDescent="0.2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x14ac:dyDescent="0.2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x14ac:dyDescent="0.2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x14ac:dyDescent="0.2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x14ac:dyDescent="0.2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x14ac:dyDescent="0.2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x14ac:dyDescent="0.2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x14ac:dyDescent="0.2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x14ac:dyDescent="0.2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x14ac:dyDescent="0.2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x14ac:dyDescent="0.2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x14ac:dyDescent="0.2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x14ac:dyDescent="0.2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x14ac:dyDescent="0.2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x14ac:dyDescent="0.2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x14ac:dyDescent="0.2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x14ac:dyDescent="0.2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x14ac:dyDescent="0.2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x14ac:dyDescent="0.2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x14ac:dyDescent="0.2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x14ac:dyDescent="0.2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x14ac:dyDescent="0.2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x14ac:dyDescent="0.2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x14ac:dyDescent="0.2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x14ac:dyDescent="0.2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x14ac:dyDescent="0.2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x14ac:dyDescent="0.2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x14ac:dyDescent="0.2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x14ac:dyDescent="0.2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x14ac:dyDescent="0.2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x14ac:dyDescent="0.2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x14ac:dyDescent="0.2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x14ac:dyDescent="0.2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x14ac:dyDescent="0.2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x14ac:dyDescent="0.2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x14ac:dyDescent="0.2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x14ac:dyDescent="0.2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x14ac:dyDescent="0.2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x14ac:dyDescent="0.2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x14ac:dyDescent="0.2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x14ac:dyDescent="0.2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x14ac:dyDescent="0.2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x14ac:dyDescent="0.2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x14ac:dyDescent="0.2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x14ac:dyDescent="0.2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x14ac:dyDescent="0.2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x14ac:dyDescent="0.2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x14ac:dyDescent="0.2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x14ac:dyDescent="0.2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x14ac:dyDescent="0.2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x14ac:dyDescent="0.2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x14ac:dyDescent="0.2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x14ac:dyDescent="0.2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x14ac:dyDescent="0.2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x14ac:dyDescent="0.2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x14ac:dyDescent="0.2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x14ac:dyDescent="0.2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x14ac:dyDescent="0.2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x14ac:dyDescent="0.2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x14ac:dyDescent="0.2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x14ac:dyDescent="0.2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x14ac:dyDescent="0.2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x14ac:dyDescent="0.2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x14ac:dyDescent="0.2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x14ac:dyDescent="0.2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x14ac:dyDescent="0.2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x14ac:dyDescent="0.2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x14ac:dyDescent="0.2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x14ac:dyDescent="0.2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x14ac:dyDescent="0.2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x14ac:dyDescent="0.2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x14ac:dyDescent="0.2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x14ac:dyDescent="0.2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x14ac:dyDescent="0.2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x14ac:dyDescent="0.2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x14ac:dyDescent="0.2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x14ac:dyDescent="0.2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x14ac:dyDescent="0.2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x14ac:dyDescent="0.2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x14ac:dyDescent="0.2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x14ac:dyDescent="0.2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x14ac:dyDescent="0.2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x14ac:dyDescent="0.2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x14ac:dyDescent="0.2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x14ac:dyDescent="0.2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x14ac:dyDescent="0.2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x14ac:dyDescent="0.2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x14ac:dyDescent="0.2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x14ac:dyDescent="0.2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x14ac:dyDescent="0.2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x14ac:dyDescent="0.2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x14ac:dyDescent="0.2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x14ac:dyDescent="0.2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x14ac:dyDescent="0.2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x14ac:dyDescent="0.2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x14ac:dyDescent="0.2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x14ac:dyDescent="0.2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x14ac:dyDescent="0.2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x14ac:dyDescent="0.2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x14ac:dyDescent="0.2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x14ac:dyDescent="0.2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x14ac:dyDescent="0.2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x14ac:dyDescent="0.2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x14ac:dyDescent="0.2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x14ac:dyDescent="0.2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x14ac:dyDescent="0.2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x14ac:dyDescent="0.2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x14ac:dyDescent="0.2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x14ac:dyDescent="0.2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x14ac:dyDescent="0.2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x14ac:dyDescent="0.2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x14ac:dyDescent="0.2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x14ac:dyDescent="0.2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x14ac:dyDescent="0.2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x14ac:dyDescent="0.2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x14ac:dyDescent="0.2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x14ac:dyDescent="0.2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x14ac:dyDescent="0.2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x14ac:dyDescent="0.2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x14ac:dyDescent="0.2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x14ac:dyDescent="0.2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x14ac:dyDescent="0.2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x14ac:dyDescent="0.2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x14ac:dyDescent="0.2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x14ac:dyDescent="0.2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x14ac:dyDescent="0.2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x14ac:dyDescent="0.2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x14ac:dyDescent="0.2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x14ac:dyDescent="0.2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x14ac:dyDescent="0.2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x14ac:dyDescent="0.2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x14ac:dyDescent="0.2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x14ac:dyDescent="0.2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x14ac:dyDescent="0.2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x14ac:dyDescent="0.2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x14ac:dyDescent="0.2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x14ac:dyDescent="0.2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x14ac:dyDescent="0.2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x14ac:dyDescent="0.2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x14ac:dyDescent="0.2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x14ac:dyDescent="0.2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x14ac:dyDescent="0.2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x14ac:dyDescent="0.2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x14ac:dyDescent="0.2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x14ac:dyDescent="0.2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x14ac:dyDescent="0.2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x14ac:dyDescent="0.2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x14ac:dyDescent="0.2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x14ac:dyDescent="0.2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x14ac:dyDescent="0.2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x14ac:dyDescent="0.2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x14ac:dyDescent="0.2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x14ac:dyDescent="0.2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x14ac:dyDescent="0.2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x14ac:dyDescent="0.2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x14ac:dyDescent="0.2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x14ac:dyDescent="0.2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x14ac:dyDescent="0.2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x14ac:dyDescent="0.2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x14ac:dyDescent="0.2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x14ac:dyDescent="0.2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x14ac:dyDescent="0.2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x14ac:dyDescent="0.2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x14ac:dyDescent="0.2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x14ac:dyDescent="0.2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x14ac:dyDescent="0.2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x14ac:dyDescent="0.2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x14ac:dyDescent="0.2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x14ac:dyDescent="0.2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x14ac:dyDescent="0.2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x14ac:dyDescent="0.2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x14ac:dyDescent="0.2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x14ac:dyDescent="0.2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x14ac:dyDescent="0.2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x14ac:dyDescent="0.2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x14ac:dyDescent="0.2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x14ac:dyDescent="0.2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x14ac:dyDescent="0.2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x14ac:dyDescent="0.2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x14ac:dyDescent="0.2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x14ac:dyDescent="0.2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x14ac:dyDescent="0.2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x14ac:dyDescent="0.2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x14ac:dyDescent="0.2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x14ac:dyDescent="0.2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x14ac:dyDescent="0.2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x14ac:dyDescent="0.2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x14ac:dyDescent="0.2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x14ac:dyDescent="0.2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x14ac:dyDescent="0.2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x14ac:dyDescent="0.2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x14ac:dyDescent="0.2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x14ac:dyDescent="0.2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x14ac:dyDescent="0.2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x14ac:dyDescent="0.2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x14ac:dyDescent="0.2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x14ac:dyDescent="0.2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x14ac:dyDescent="0.2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x14ac:dyDescent="0.2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x14ac:dyDescent="0.2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x14ac:dyDescent="0.2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x14ac:dyDescent="0.2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x14ac:dyDescent="0.2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x14ac:dyDescent="0.2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x14ac:dyDescent="0.2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x14ac:dyDescent="0.2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x14ac:dyDescent="0.2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x14ac:dyDescent="0.2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x14ac:dyDescent="0.2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x14ac:dyDescent="0.2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x14ac:dyDescent="0.2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x14ac:dyDescent="0.2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x14ac:dyDescent="0.2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x14ac:dyDescent="0.2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x14ac:dyDescent="0.2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x14ac:dyDescent="0.2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x14ac:dyDescent="0.2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x14ac:dyDescent="0.2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x14ac:dyDescent="0.2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x14ac:dyDescent="0.2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x14ac:dyDescent="0.2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x14ac:dyDescent="0.2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x14ac:dyDescent="0.2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x14ac:dyDescent="0.2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x14ac:dyDescent="0.2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x14ac:dyDescent="0.2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x14ac:dyDescent="0.2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x14ac:dyDescent="0.2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x14ac:dyDescent="0.2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x14ac:dyDescent="0.2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x14ac:dyDescent="0.2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x14ac:dyDescent="0.2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x14ac:dyDescent="0.2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x14ac:dyDescent="0.2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x14ac:dyDescent="0.2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x14ac:dyDescent="0.2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x14ac:dyDescent="0.2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x14ac:dyDescent="0.2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x14ac:dyDescent="0.2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x14ac:dyDescent="0.2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x14ac:dyDescent="0.2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x14ac:dyDescent="0.2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x14ac:dyDescent="0.2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x14ac:dyDescent="0.2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x14ac:dyDescent="0.2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x14ac:dyDescent="0.2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x14ac:dyDescent="0.2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x14ac:dyDescent="0.2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x14ac:dyDescent="0.2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x14ac:dyDescent="0.2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x14ac:dyDescent="0.2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x14ac:dyDescent="0.2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x14ac:dyDescent="0.2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x14ac:dyDescent="0.2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x14ac:dyDescent="0.2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x14ac:dyDescent="0.2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x14ac:dyDescent="0.2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x14ac:dyDescent="0.2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x14ac:dyDescent="0.2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x14ac:dyDescent="0.2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x14ac:dyDescent="0.2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x14ac:dyDescent="0.2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x14ac:dyDescent="0.2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x14ac:dyDescent="0.2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x14ac:dyDescent="0.2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x14ac:dyDescent="0.2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x14ac:dyDescent="0.2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x14ac:dyDescent="0.2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x14ac:dyDescent="0.2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x14ac:dyDescent="0.2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x14ac:dyDescent="0.2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x14ac:dyDescent="0.2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x14ac:dyDescent="0.2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x14ac:dyDescent="0.2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x14ac:dyDescent="0.2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x14ac:dyDescent="0.2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x14ac:dyDescent="0.2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x14ac:dyDescent="0.2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x14ac:dyDescent="0.2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x14ac:dyDescent="0.2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x14ac:dyDescent="0.2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x14ac:dyDescent="0.2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x14ac:dyDescent="0.2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x14ac:dyDescent="0.2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x14ac:dyDescent="0.2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x14ac:dyDescent="0.2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x14ac:dyDescent="0.2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x14ac:dyDescent="0.2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x14ac:dyDescent="0.2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x14ac:dyDescent="0.2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x14ac:dyDescent="0.2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x14ac:dyDescent="0.2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x14ac:dyDescent="0.2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x14ac:dyDescent="0.2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x14ac:dyDescent="0.2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x14ac:dyDescent="0.2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x14ac:dyDescent="0.2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x14ac:dyDescent="0.2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x14ac:dyDescent="0.2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x14ac:dyDescent="0.2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x14ac:dyDescent="0.2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x14ac:dyDescent="0.2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x14ac:dyDescent="0.2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x14ac:dyDescent="0.2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x14ac:dyDescent="0.2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x14ac:dyDescent="0.2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x14ac:dyDescent="0.2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x14ac:dyDescent="0.2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x14ac:dyDescent="0.2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x14ac:dyDescent="0.2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x14ac:dyDescent="0.2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x14ac:dyDescent="0.2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x14ac:dyDescent="0.2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x14ac:dyDescent="0.2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x14ac:dyDescent="0.2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x14ac:dyDescent="0.2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x14ac:dyDescent="0.2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x14ac:dyDescent="0.2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x14ac:dyDescent="0.2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x14ac:dyDescent="0.2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x14ac:dyDescent="0.2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x14ac:dyDescent="0.2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x14ac:dyDescent="0.2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x14ac:dyDescent="0.2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x14ac:dyDescent="0.2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x14ac:dyDescent="0.2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x14ac:dyDescent="0.2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x14ac:dyDescent="0.2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x14ac:dyDescent="0.2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x14ac:dyDescent="0.2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x14ac:dyDescent="0.2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x14ac:dyDescent="0.2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x14ac:dyDescent="0.2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x14ac:dyDescent="0.2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x14ac:dyDescent="0.2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x14ac:dyDescent="0.2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x14ac:dyDescent="0.2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x14ac:dyDescent="0.2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x14ac:dyDescent="0.2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x14ac:dyDescent="0.2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x14ac:dyDescent="0.2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x14ac:dyDescent="0.2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x14ac:dyDescent="0.2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x14ac:dyDescent="0.2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x14ac:dyDescent="0.2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x14ac:dyDescent="0.2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x14ac:dyDescent="0.2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x14ac:dyDescent="0.2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x14ac:dyDescent="0.2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x14ac:dyDescent="0.2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x14ac:dyDescent="0.2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x14ac:dyDescent="0.2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x14ac:dyDescent="0.2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x14ac:dyDescent="0.2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x14ac:dyDescent="0.2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x14ac:dyDescent="0.2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x14ac:dyDescent="0.2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x14ac:dyDescent="0.2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x14ac:dyDescent="0.2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x14ac:dyDescent="0.2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x14ac:dyDescent="0.2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x14ac:dyDescent="0.2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x14ac:dyDescent="0.2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x14ac:dyDescent="0.2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x14ac:dyDescent="0.2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x14ac:dyDescent="0.2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x14ac:dyDescent="0.2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x14ac:dyDescent="0.2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x14ac:dyDescent="0.2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x14ac:dyDescent="0.2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x14ac:dyDescent="0.2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2.75" x14ac:dyDescent="0.2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2.75" x14ac:dyDescent="0.2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2.75" x14ac:dyDescent="0.2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2.75" x14ac:dyDescent="0.2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2.75" x14ac:dyDescent="0.2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workbookViewId="0">
      <pane ySplit="1" topLeftCell="A8" activePane="bottomLeft" state="frozen"/>
      <selection pane="bottomLeft"/>
    </sheetView>
  </sheetViews>
  <sheetFormatPr defaultColWidth="14.42578125" defaultRowHeight="15" customHeight="1" x14ac:dyDescent="0.2"/>
  <cols>
    <col min="1" max="1" width="45.140625" customWidth="1"/>
  </cols>
  <sheetData>
    <row r="1" spans="1:26" ht="114.75" x14ac:dyDescent="0.2">
      <c r="A1" s="41" t="s">
        <v>380</v>
      </c>
      <c r="B1" s="42" t="s">
        <v>386</v>
      </c>
      <c r="C1" s="42" t="s">
        <v>387</v>
      </c>
      <c r="D1" s="42" t="s">
        <v>384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5" customHeight="1" x14ac:dyDescent="0.2">
      <c r="A2" s="43" t="s">
        <v>385</v>
      </c>
      <c r="B2" s="48">
        <v>50</v>
      </c>
      <c r="C2" s="48">
        <v>50</v>
      </c>
      <c r="D2" s="48">
        <v>100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 x14ac:dyDescent="0.2">
      <c r="A3" s="24" t="s">
        <v>4</v>
      </c>
      <c r="B3" s="49">
        <f>'Данные для ввода на bus.gov.ru'!X2*0.5</f>
        <v>50</v>
      </c>
      <c r="C3" s="50">
        <f>(('Данные для ввода на bus.gov.ru'!Z2/'Данные для ввода на bus.gov.ru'!AA2)*100)*0.5</f>
        <v>45.08064516129032</v>
      </c>
      <c r="D3" s="50">
        <f t="shared" ref="D3:D43" si="0">B3+C3</f>
        <v>95.08064516129032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" customHeight="1" x14ac:dyDescent="0.2">
      <c r="A4" s="24" t="s">
        <v>6</v>
      </c>
      <c r="B4" s="49">
        <f>'Данные для ввода на bus.gov.ru'!X3*0.5</f>
        <v>50</v>
      </c>
      <c r="C4" s="50">
        <f>(('Данные для ввода на bus.gov.ru'!Z3/'Данные для ввода на bus.gov.ru'!AA3)*100)*0.5</f>
        <v>48.952879581151834</v>
      </c>
      <c r="D4" s="50">
        <f t="shared" si="0"/>
        <v>98.952879581151834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5" customHeight="1" x14ac:dyDescent="0.2">
      <c r="A5" s="24" t="s">
        <v>8</v>
      </c>
      <c r="B5" s="49">
        <f>'Данные для ввода на bus.gov.ru'!X4*0.5</f>
        <v>50</v>
      </c>
      <c r="C5" s="50">
        <f>(('Данные для ввода на bus.gov.ru'!Z4/'Данные для ввода на bus.gov.ru'!AA4)*100)*0.5</f>
        <v>46.372239747634069</v>
      </c>
      <c r="D5" s="50">
        <f t="shared" si="0"/>
        <v>96.372239747634069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5" customHeight="1" x14ac:dyDescent="0.2">
      <c r="A6" s="24" t="s">
        <v>10</v>
      </c>
      <c r="B6" s="49">
        <f>'Данные для ввода на bus.gov.ru'!X5*0.5</f>
        <v>50</v>
      </c>
      <c r="C6" s="50">
        <f>(('Данные для ввода на bus.gov.ru'!Z5/'Данные для ввода на bus.gov.ru'!AA5)*100)*0.5</f>
        <v>44.140625</v>
      </c>
      <c r="D6" s="50">
        <f t="shared" si="0"/>
        <v>94.140625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5" customHeight="1" x14ac:dyDescent="0.2">
      <c r="A7" s="24" t="s">
        <v>12</v>
      </c>
      <c r="B7" s="49">
        <f>'Данные для ввода на bus.gov.ru'!X6*0.5</f>
        <v>40</v>
      </c>
      <c r="C7" s="50">
        <f>(('Данные для ввода на bus.gov.ru'!Z6/'Данные для ввода на bus.gov.ru'!AA6)*100)*0.5</f>
        <v>44.81707317073171</v>
      </c>
      <c r="D7" s="50">
        <f t="shared" si="0"/>
        <v>84.817073170731703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5" customHeight="1" x14ac:dyDescent="0.2">
      <c r="A8" s="24" t="s">
        <v>13</v>
      </c>
      <c r="B8" s="49">
        <f>'Данные для ввода на bus.gov.ru'!X7*0.5</f>
        <v>40</v>
      </c>
      <c r="C8" s="50">
        <f>(('Данные для ввода на bus.gov.ru'!Z7/'Данные для ввода на bus.gov.ru'!AA7)*100)*0.5</f>
        <v>41.37323943661972</v>
      </c>
      <c r="D8" s="50">
        <f t="shared" si="0"/>
        <v>81.373239436619713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5" customHeight="1" x14ac:dyDescent="0.2">
      <c r="A9" s="24" t="s">
        <v>14</v>
      </c>
      <c r="B9" s="49">
        <f>'Данные для ввода на bus.gov.ru'!X8*0.5</f>
        <v>50</v>
      </c>
      <c r="C9" s="50">
        <f>(('Данные для ввода на bus.gov.ru'!Z8/'Данные для ввода на bus.gov.ru'!AA8)*100)*0.5</f>
        <v>45.371669004207568</v>
      </c>
      <c r="D9" s="50">
        <f t="shared" si="0"/>
        <v>95.371669004207575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5" customHeight="1" x14ac:dyDescent="0.2">
      <c r="A10" s="24" t="s">
        <v>16</v>
      </c>
      <c r="B10" s="49">
        <f>'Данные для ввода на bus.gov.ru'!X9*0.5</f>
        <v>40</v>
      </c>
      <c r="C10" s="50">
        <f>(('Данные для ввода на bus.gov.ru'!Z9/'Данные для ввода на bus.gov.ru'!AA9)*100)*0.5</f>
        <v>43.410852713178294</v>
      </c>
      <c r="D10" s="50">
        <f t="shared" si="0"/>
        <v>83.410852713178286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5" customHeight="1" x14ac:dyDescent="0.2">
      <c r="A11" s="24" t="s">
        <v>18</v>
      </c>
      <c r="B11" s="49">
        <f>'Данные для ввода на bus.gov.ru'!X10*0.5</f>
        <v>50</v>
      </c>
      <c r="C11" s="50">
        <f>(('Данные для ввода на bus.gov.ru'!Z10/'Данные для ввода на bus.gov.ru'!AA10)*100)*0.5</f>
        <v>38.741721854304636</v>
      </c>
      <c r="D11" s="50">
        <f t="shared" si="0"/>
        <v>88.741721854304643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5" customHeight="1" x14ac:dyDescent="0.2">
      <c r="A12" s="24" t="s">
        <v>19</v>
      </c>
      <c r="B12" s="49">
        <f>'Данные для ввода на bus.gov.ru'!X11*0.5</f>
        <v>50</v>
      </c>
      <c r="C12" s="50">
        <f>(('Данные для ввода на bus.gov.ru'!Z11/'Данные для ввода на bus.gov.ru'!AA11)*100)*0.5</f>
        <v>42.905405405405403</v>
      </c>
      <c r="D12" s="50">
        <f t="shared" si="0"/>
        <v>92.905405405405403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5" customHeight="1" x14ac:dyDescent="0.2">
      <c r="A13" s="24" t="s">
        <v>21</v>
      </c>
      <c r="B13" s="49">
        <f>'Данные для ввода на bus.gov.ru'!X12*0.5</f>
        <v>50</v>
      </c>
      <c r="C13" s="50">
        <f>(('Данные для ввода на bus.gov.ru'!Z12/'Данные для ввода на bus.gov.ru'!AA12)*100)*0.5</f>
        <v>45.614035087719294</v>
      </c>
      <c r="D13" s="50">
        <f t="shared" si="0"/>
        <v>95.614035087719287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5" customHeight="1" x14ac:dyDescent="0.2">
      <c r="A14" s="24" t="s">
        <v>23</v>
      </c>
      <c r="B14" s="49">
        <f>'Данные для ввода на bus.gov.ru'!X13*0.5</f>
        <v>50</v>
      </c>
      <c r="C14" s="50">
        <f>(('Данные для ввода на bus.gov.ru'!Z13/'Данные для ввода на bus.gov.ru'!AA13)*100)*0.5</f>
        <v>47.590361445783131</v>
      </c>
      <c r="D14" s="50">
        <f t="shared" si="0"/>
        <v>97.590361445783131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5" customHeight="1" x14ac:dyDescent="0.2">
      <c r="A15" s="24" t="s">
        <v>25</v>
      </c>
      <c r="B15" s="49">
        <f>'Данные для ввода на bus.gov.ru'!X14*0.5</f>
        <v>50</v>
      </c>
      <c r="C15" s="50">
        <f>(('Данные для ввода на bus.gov.ru'!Z14/'Данные для ввода на bus.gov.ru'!AA14)*100)*0.5</f>
        <v>42.368421052631575</v>
      </c>
      <c r="D15" s="50">
        <f t="shared" si="0"/>
        <v>92.368421052631575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5" customHeight="1" x14ac:dyDescent="0.2">
      <c r="A16" s="24" t="s">
        <v>27</v>
      </c>
      <c r="B16" s="49">
        <f>'Данные для ввода на bus.gov.ru'!X15*0.5</f>
        <v>50</v>
      </c>
      <c r="C16" s="50">
        <f>(('Данные для ввода на bus.gov.ru'!Z15/'Данные для ввода на bus.gov.ru'!AA15)*100)*0.5</f>
        <v>40.127388535031848</v>
      </c>
      <c r="D16" s="50">
        <f t="shared" si="0"/>
        <v>90.127388535031855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5" customHeight="1" x14ac:dyDescent="0.2">
      <c r="A17" s="24" t="s">
        <v>29</v>
      </c>
      <c r="B17" s="49">
        <f>'Данные для ввода на bus.gov.ru'!X16*0.5</f>
        <v>50</v>
      </c>
      <c r="C17" s="50">
        <f>(('Данные для ввода на bus.gov.ru'!Z16/'Данные для ввода на bus.gov.ru'!AA16)*100)*0.5</f>
        <v>37.234042553191486</v>
      </c>
      <c r="D17" s="50">
        <f t="shared" si="0"/>
        <v>87.234042553191486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5" customHeight="1" x14ac:dyDescent="0.2">
      <c r="A18" s="24" t="s">
        <v>31</v>
      </c>
      <c r="B18" s="49">
        <f>'Данные для ввода на bus.gov.ru'!X17*0.5</f>
        <v>50</v>
      </c>
      <c r="C18" s="50">
        <f>(('Данные для ввода на bus.gov.ru'!Z17/'Данные для ввода на bus.gov.ru'!AA17)*100)*0.5</f>
        <v>37.943262411347519</v>
      </c>
      <c r="D18" s="50">
        <f t="shared" si="0"/>
        <v>87.943262411347519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5" customHeight="1" x14ac:dyDescent="0.2">
      <c r="A19" s="24" t="s">
        <v>33</v>
      </c>
      <c r="B19" s="49">
        <f>'Данные для ввода на bus.gov.ru'!X18*0.5</f>
        <v>50</v>
      </c>
      <c r="C19" s="50">
        <f>(('Данные для ввода на bus.gov.ru'!Z18/'Данные для ввода на bus.gov.ru'!AA18)*100)*0.5</f>
        <v>44.117647058823529</v>
      </c>
      <c r="D19" s="50">
        <f t="shared" si="0"/>
        <v>94.117647058823536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" customHeight="1" x14ac:dyDescent="0.2">
      <c r="A20" s="24" t="s">
        <v>35</v>
      </c>
      <c r="B20" s="49">
        <f>'Данные для ввода на bus.gov.ru'!X19*0.5</f>
        <v>50</v>
      </c>
      <c r="C20" s="50">
        <f>(('Данные для ввода на bus.gov.ru'!Z19/'Данные для ввода на bus.gov.ru'!AA19)*100)*0.5</f>
        <v>38.650306748466257</v>
      </c>
      <c r="D20" s="50">
        <f t="shared" si="0"/>
        <v>88.650306748466249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" customHeight="1" x14ac:dyDescent="0.2">
      <c r="A21" s="24" t="s">
        <v>37</v>
      </c>
      <c r="B21" s="49">
        <f>'Данные для ввода на bus.gov.ru'!X20*0.5</f>
        <v>50</v>
      </c>
      <c r="C21" s="50">
        <f>(('Данные для ввода на bus.gov.ru'!Z20/'Данные для ввода на bus.gov.ru'!AA20)*100)*0.5</f>
        <v>36.729857819905213</v>
      </c>
      <c r="D21" s="50">
        <f t="shared" si="0"/>
        <v>86.72985781990522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" customHeight="1" x14ac:dyDescent="0.2">
      <c r="A22" s="24" t="s">
        <v>39</v>
      </c>
      <c r="B22" s="49">
        <f>'Данные для ввода на bus.gov.ru'!X21*0.5</f>
        <v>50</v>
      </c>
      <c r="C22" s="50">
        <f>(('Данные для ввода на bus.gov.ru'!Z21/'Данные для ввода на bus.gov.ru'!AA21)*100)*0.5</f>
        <v>35.810810810810814</v>
      </c>
      <c r="D22" s="50">
        <f t="shared" si="0"/>
        <v>85.810810810810807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" customHeight="1" x14ac:dyDescent="0.2">
      <c r="A23" s="24" t="s">
        <v>40</v>
      </c>
      <c r="B23" s="49">
        <f>'Данные для ввода на bus.gov.ru'!X22*0.5</f>
        <v>50</v>
      </c>
      <c r="C23" s="50">
        <f>(('Данные для ввода на bus.gov.ru'!Z22/'Данные для ввода на bus.gov.ru'!AA22)*100)*0.5</f>
        <v>41.369047619047613</v>
      </c>
      <c r="D23" s="50">
        <f t="shared" si="0"/>
        <v>91.36904761904762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2.75" x14ac:dyDescent="0.2">
      <c r="A24" s="24" t="s">
        <v>42</v>
      </c>
      <c r="B24" s="49">
        <f>'Данные для ввода на bus.gov.ru'!X23*0.5</f>
        <v>50</v>
      </c>
      <c r="C24" s="50">
        <f>(('Данные для ввода на bus.gov.ru'!Z23/'Данные для ввода на bus.gov.ru'!AA23)*100)*0.5</f>
        <v>39.77900552486188</v>
      </c>
      <c r="D24" s="50">
        <f t="shared" si="0"/>
        <v>89.779005524861873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x14ac:dyDescent="0.2">
      <c r="A25" s="24" t="s">
        <v>44</v>
      </c>
      <c r="B25" s="49">
        <f>'Данные для ввода на bus.gov.ru'!X24*0.5</f>
        <v>50</v>
      </c>
      <c r="C25" s="50">
        <f>(('Данные для ввода на bus.gov.ru'!Z24/'Данные для ввода на bus.gov.ru'!AA24)*100)*0.5</f>
        <v>38.541666666666671</v>
      </c>
      <c r="D25" s="50">
        <f t="shared" si="0"/>
        <v>88.541666666666671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x14ac:dyDescent="0.2">
      <c r="A26" s="24" t="s">
        <v>46</v>
      </c>
      <c r="B26" s="49">
        <f>'Данные для ввода на bus.gov.ru'!X25*0.5</f>
        <v>50</v>
      </c>
      <c r="C26" s="50">
        <f>(('Данные для ввода на bus.gov.ru'!Z25/'Данные для ввода на bus.gov.ru'!AA25)*100)*0.5</f>
        <v>37.401574803149607</v>
      </c>
      <c r="D26" s="50">
        <f t="shared" si="0"/>
        <v>87.4015748031496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x14ac:dyDescent="0.2">
      <c r="A27" s="24" t="s">
        <v>48</v>
      </c>
      <c r="B27" s="49">
        <f>'Данные для ввода на bus.gov.ru'!X26*0.5</f>
        <v>50</v>
      </c>
      <c r="C27" s="50">
        <f>(('Данные для ввода на bus.gov.ru'!Z26/'Данные для ввода на bus.gov.ru'!AA26)*100)*0.5</f>
        <v>39.047619047619051</v>
      </c>
      <c r="D27" s="50">
        <f t="shared" si="0"/>
        <v>89.047619047619051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x14ac:dyDescent="0.2">
      <c r="A28" s="24" t="s">
        <v>50</v>
      </c>
      <c r="B28" s="49">
        <f>'Данные для ввода на bus.gov.ru'!X27*0.5</f>
        <v>50</v>
      </c>
      <c r="C28" s="50">
        <f>(('Данные для ввода на bus.gov.ru'!Z27/'Данные для ввода на bus.gov.ru'!AA27)*100)*0.5</f>
        <v>36</v>
      </c>
      <c r="D28" s="50">
        <f t="shared" si="0"/>
        <v>86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x14ac:dyDescent="0.2">
      <c r="A29" s="24" t="s">
        <v>52</v>
      </c>
      <c r="B29" s="49">
        <f>'Данные для ввода на bus.gov.ru'!X28*0.5</f>
        <v>40</v>
      </c>
      <c r="C29" s="50">
        <f>(('Данные для ввода на bus.gov.ru'!Z28/'Данные для ввода на bus.gov.ru'!AA28)*100)*0.5</f>
        <v>35.928143712574851</v>
      </c>
      <c r="D29" s="50">
        <f t="shared" si="0"/>
        <v>75.928143712574851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x14ac:dyDescent="0.2">
      <c r="A30" s="24" t="s">
        <v>54</v>
      </c>
      <c r="B30" s="49">
        <f>'Данные для ввода на bus.gov.ru'!X29*0.5</f>
        <v>50</v>
      </c>
      <c r="C30" s="50">
        <f>(('Данные для ввода на bus.gov.ru'!Z29/'Данные для ввода на bus.gov.ru'!AA29)*100)*0.5</f>
        <v>39.044943820224717</v>
      </c>
      <c r="D30" s="50">
        <f t="shared" si="0"/>
        <v>89.044943820224717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x14ac:dyDescent="0.2">
      <c r="A31" s="24" t="s">
        <v>56</v>
      </c>
      <c r="B31" s="49">
        <f>'Данные для ввода на bus.gov.ru'!X30*0.5</f>
        <v>50</v>
      </c>
      <c r="C31" s="50">
        <f>(('Данные для ввода на bus.gov.ru'!Z30/'Данные для ввода на bus.gov.ru'!AA30)*100)*0.5</f>
        <v>41.768292682926827</v>
      </c>
      <c r="D31" s="50">
        <f t="shared" si="0"/>
        <v>91.768292682926827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x14ac:dyDescent="0.2">
      <c r="A32" s="24" t="s">
        <v>58</v>
      </c>
      <c r="B32" s="49">
        <f>'Данные для ввода на bus.gov.ru'!X31*0.5</f>
        <v>50</v>
      </c>
      <c r="C32" s="50">
        <f>(('Данные для ввода на bus.gov.ru'!Z31/'Данные для ввода на bus.gov.ru'!AA31)*100)*0.5</f>
        <v>45.33898305084746</v>
      </c>
      <c r="D32" s="50">
        <f t="shared" si="0"/>
        <v>95.33898305084746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x14ac:dyDescent="0.2">
      <c r="A33" s="24" t="s">
        <v>60</v>
      </c>
      <c r="B33" s="49">
        <f>'Данные для ввода на bus.gov.ru'!X32*0.5</f>
        <v>50</v>
      </c>
      <c r="C33" s="50">
        <f>(('Данные для ввода на bus.gov.ru'!Z32/'Данные для ввода на bus.gov.ru'!AA32)*100)*0.5</f>
        <v>37.5</v>
      </c>
      <c r="D33" s="50">
        <f t="shared" si="0"/>
        <v>87.5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x14ac:dyDescent="0.2">
      <c r="A34" s="24" t="s">
        <v>64</v>
      </c>
      <c r="B34" s="49">
        <f>'Данные для ввода на bus.gov.ru'!X33*0.5</f>
        <v>50</v>
      </c>
      <c r="C34" s="50">
        <f>(('Данные для ввода на bus.gov.ru'!Z33/'Данные для ввода на bus.gov.ru'!AA33)*100)*0.5</f>
        <v>41.534391534391531</v>
      </c>
      <c r="D34" s="50">
        <f t="shared" si="0"/>
        <v>91.534391534391531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x14ac:dyDescent="0.2">
      <c r="A35" s="34" t="s">
        <v>307</v>
      </c>
      <c r="B35" s="49">
        <f>'Данные для ввода на bus.gov.ru'!X34*0.5</f>
        <v>50</v>
      </c>
      <c r="C35" s="50">
        <f>(('Данные для ввода на bus.gov.ru'!Z34/'Данные для ввода на bus.gov.ru'!AA34)*100)*0.5</f>
        <v>41.578947368421055</v>
      </c>
      <c r="D35" s="50">
        <f t="shared" si="0"/>
        <v>91.578947368421055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x14ac:dyDescent="0.2">
      <c r="A36" s="24" t="s">
        <v>65</v>
      </c>
      <c r="B36" s="49">
        <f>'Данные для ввода на bus.gov.ru'!X35*0.5</f>
        <v>50</v>
      </c>
      <c r="C36" s="50">
        <f>(('Данные для ввода на bus.gov.ru'!Z35/'Данные для ввода на bus.gov.ru'!AA35)*100)*0.5</f>
        <v>38.377192982456144</v>
      </c>
      <c r="D36" s="50">
        <f t="shared" si="0"/>
        <v>88.377192982456137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x14ac:dyDescent="0.2">
      <c r="A37" s="24" t="s">
        <v>67</v>
      </c>
      <c r="B37" s="49">
        <f>'Данные для ввода на bus.gov.ru'!X36*0.5</f>
        <v>50</v>
      </c>
      <c r="C37" s="50">
        <f>(('Данные для ввода на bus.gov.ru'!Z36/'Данные для ввода на bus.gov.ru'!AA36)*100)*0.5</f>
        <v>45.039164490861616</v>
      </c>
      <c r="D37" s="50">
        <f t="shared" si="0"/>
        <v>95.039164490861623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x14ac:dyDescent="0.2">
      <c r="A38" s="24" t="s">
        <v>70</v>
      </c>
      <c r="B38" s="49">
        <f>'Данные для ввода на bus.gov.ru'!X37*0.5</f>
        <v>50</v>
      </c>
      <c r="C38" s="50">
        <f>(('Данные для ввода на bus.gov.ru'!Z37/'Данные для ввода на bus.gov.ru'!AA37)*100)*0.5</f>
        <v>29.668411867364746</v>
      </c>
      <c r="D38" s="50">
        <f t="shared" si="0"/>
        <v>79.668411867364739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x14ac:dyDescent="0.2">
      <c r="A39" s="24" t="s">
        <v>69</v>
      </c>
      <c r="B39" s="49">
        <f>'Данные для ввода на bus.gov.ru'!X38*0.5</f>
        <v>50</v>
      </c>
      <c r="C39" s="50">
        <f>(('Данные для ввода на bus.gov.ru'!Z38/'Данные для ввода на bus.gov.ru'!AA38)*100)*0.5</f>
        <v>39.78102189781022</v>
      </c>
      <c r="D39" s="50">
        <f t="shared" si="0"/>
        <v>89.78102189781022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x14ac:dyDescent="0.2">
      <c r="A40" s="24" t="s">
        <v>72</v>
      </c>
      <c r="B40" s="49">
        <f>'Данные для ввода на bus.gov.ru'!X39*0.5</f>
        <v>50</v>
      </c>
      <c r="C40" s="50">
        <f>(('Данные для ввода на bus.gov.ru'!Z39/'Данные для ввода на bus.gov.ru'!AA39)*100)*0.5</f>
        <v>34.651474530831102</v>
      </c>
      <c r="D40" s="50">
        <f t="shared" si="0"/>
        <v>84.651474530831109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x14ac:dyDescent="0.2">
      <c r="A41" s="24" t="s">
        <v>74</v>
      </c>
      <c r="B41" s="49">
        <f>'Данные для ввода на bus.gov.ru'!X40*0.5</f>
        <v>50</v>
      </c>
      <c r="C41" s="50">
        <f>(('Данные для ввода на bus.gov.ru'!Z40/'Данные для ввода на bus.gov.ru'!AA40)*100)*0.5</f>
        <v>34.140969162995596</v>
      </c>
      <c r="D41" s="50">
        <f t="shared" si="0"/>
        <v>84.140969162995589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x14ac:dyDescent="0.2">
      <c r="A42" s="24" t="s">
        <v>76</v>
      </c>
      <c r="B42" s="49">
        <f>'Данные для ввода на bus.gov.ru'!X41*0.5</f>
        <v>50</v>
      </c>
      <c r="C42" s="50">
        <f>(('Данные для ввода на bus.gov.ru'!Z41/'Данные для ввода на bus.gov.ru'!AA41)*100)*0.5</f>
        <v>39.371980676328505</v>
      </c>
      <c r="D42" s="50">
        <f t="shared" si="0"/>
        <v>89.371980676328505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x14ac:dyDescent="0.2">
      <c r="A43" s="24" t="s">
        <v>78</v>
      </c>
      <c r="B43" s="49">
        <f>'Данные для ввода на bus.gov.ru'!X42*0.5</f>
        <v>50</v>
      </c>
      <c r="C43" s="50">
        <f>(('Данные для ввода на bus.gov.ru'!Z42/'Данные для ввода на bus.gov.ru'!AA42)*100)*0.5</f>
        <v>39.990859232175502</v>
      </c>
      <c r="D43" s="50">
        <f t="shared" si="0"/>
        <v>89.990859232175495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x14ac:dyDescent="0.2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x14ac:dyDescent="0.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x14ac:dyDescent="0.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x14ac:dyDescent="0.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x14ac:dyDescent="0.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x14ac:dyDescent="0.2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x14ac:dyDescent="0.2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x14ac:dyDescent="0.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x14ac:dyDescent="0.2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x14ac:dyDescent="0.2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x14ac:dyDescent="0.2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x14ac:dyDescent="0.2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x14ac:dyDescent="0.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x14ac:dyDescent="0.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x14ac:dyDescent="0.2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x14ac:dyDescent="0.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x14ac:dyDescent="0.2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x14ac:dyDescent="0.2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x14ac:dyDescent="0.2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x14ac:dyDescent="0.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x14ac:dyDescent="0.2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x14ac:dyDescent="0.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x14ac:dyDescent="0.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x14ac:dyDescent="0.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x14ac:dyDescent="0.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x14ac:dyDescent="0.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x14ac:dyDescent="0.2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x14ac:dyDescent="0.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x14ac:dyDescent="0.2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x14ac:dyDescent="0.2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x14ac:dyDescent="0.2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x14ac:dyDescent="0.2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x14ac:dyDescent="0.2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x14ac:dyDescent="0.2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x14ac:dyDescent="0.2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x14ac:dyDescent="0.2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x14ac:dyDescent="0.2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x14ac:dyDescent="0.2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x14ac:dyDescent="0.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x14ac:dyDescent="0.2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x14ac:dyDescent="0.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x14ac:dyDescent="0.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x14ac:dyDescent="0.2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x14ac:dyDescent="0.2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x14ac:dyDescent="0.2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x14ac:dyDescent="0.2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x14ac:dyDescent="0.2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x14ac:dyDescent="0.2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x14ac:dyDescent="0.2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x14ac:dyDescent="0.2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x14ac:dyDescent="0.2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x14ac:dyDescent="0.2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x14ac:dyDescent="0.2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x14ac:dyDescent="0.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x14ac:dyDescent="0.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x14ac:dyDescent="0.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x14ac:dyDescent="0.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x14ac:dyDescent="0.2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x14ac:dyDescent="0.2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x14ac:dyDescent="0.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x14ac:dyDescent="0.2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x14ac:dyDescent="0.2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x14ac:dyDescent="0.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x14ac:dyDescent="0.2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x14ac:dyDescent="0.2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x14ac:dyDescent="0.2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x14ac:dyDescent="0.2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x14ac:dyDescent="0.2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x14ac:dyDescent="0.2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x14ac:dyDescent="0.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x14ac:dyDescent="0.2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x14ac:dyDescent="0.2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x14ac:dyDescent="0.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x14ac:dyDescent="0.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x14ac:dyDescent="0.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x14ac:dyDescent="0.2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x14ac:dyDescent="0.2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x14ac:dyDescent="0.2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x14ac:dyDescent="0.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x14ac:dyDescent="0.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x14ac:dyDescent="0.2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x14ac:dyDescent="0.2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x14ac:dyDescent="0.2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x14ac:dyDescent="0.2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x14ac:dyDescent="0.2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x14ac:dyDescent="0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x14ac:dyDescent="0.2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x14ac:dyDescent="0.2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x14ac:dyDescent="0.2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x14ac:dyDescent="0.2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x14ac:dyDescent="0.2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x14ac:dyDescent="0.2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x14ac:dyDescent="0.2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x14ac:dyDescent="0.2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x14ac:dyDescent="0.2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x14ac:dyDescent="0.2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x14ac:dyDescent="0.2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x14ac:dyDescent="0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x14ac:dyDescent="0.2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x14ac:dyDescent="0.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x14ac:dyDescent="0.2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x14ac:dyDescent="0.2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x14ac:dyDescent="0.2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x14ac:dyDescent="0.2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x14ac:dyDescent="0.2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x14ac:dyDescent="0.2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x14ac:dyDescent="0.2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x14ac:dyDescent="0.2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x14ac:dyDescent="0.2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x14ac:dyDescent="0.2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x14ac:dyDescent="0.2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x14ac:dyDescent="0.2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x14ac:dyDescent="0.2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x14ac:dyDescent="0.2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x14ac:dyDescent="0.2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x14ac:dyDescent="0.2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x14ac:dyDescent="0.2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x14ac:dyDescent="0.2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x14ac:dyDescent="0.2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x14ac:dyDescent="0.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x14ac:dyDescent="0.2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x14ac:dyDescent="0.2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x14ac:dyDescent="0.2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x14ac:dyDescent="0.2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x14ac:dyDescent="0.2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x14ac:dyDescent="0.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x14ac:dyDescent="0.2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x14ac:dyDescent="0.2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x14ac:dyDescent="0.2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x14ac:dyDescent="0.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x14ac:dyDescent="0.2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x14ac:dyDescent="0.2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x14ac:dyDescent="0.2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x14ac:dyDescent="0.2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x14ac:dyDescent="0.2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x14ac:dyDescent="0.2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x14ac:dyDescent="0.2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x14ac:dyDescent="0.2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x14ac:dyDescent="0.2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x14ac:dyDescent="0.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x14ac:dyDescent="0.2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x14ac:dyDescent="0.2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x14ac:dyDescent="0.2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x14ac:dyDescent="0.2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x14ac:dyDescent="0.2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x14ac:dyDescent="0.2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x14ac:dyDescent="0.2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x14ac:dyDescent="0.2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x14ac:dyDescent="0.2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x14ac:dyDescent="0.2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x14ac:dyDescent="0.2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x14ac:dyDescent="0.2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x14ac:dyDescent="0.2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x14ac:dyDescent="0.2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x14ac:dyDescent="0.2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x14ac:dyDescent="0.2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x14ac:dyDescent="0.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x14ac:dyDescent="0.2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x14ac:dyDescent="0.2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x14ac:dyDescent="0.2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x14ac:dyDescent="0.2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x14ac:dyDescent="0.2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x14ac:dyDescent="0.2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x14ac:dyDescent="0.2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x14ac:dyDescent="0.2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x14ac:dyDescent="0.2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x14ac:dyDescent="0.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x14ac:dyDescent="0.2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x14ac:dyDescent="0.2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x14ac:dyDescent="0.2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x14ac:dyDescent="0.2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x14ac:dyDescent="0.2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x14ac:dyDescent="0.2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x14ac:dyDescent="0.2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x14ac:dyDescent="0.2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x14ac:dyDescent="0.2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x14ac:dyDescent="0.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x14ac:dyDescent="0.2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x14ac:dyDescent="0.2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x14ac:dyDescent="0.2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x14ac:dyDescent="0.2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x14ac:dyDescent="0.2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x14ac:dyDescent="0.2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x14ac:dyDescent="0.2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x14ac:dyDescent="0.2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x14ac:dyDescent="0.2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x14ac:dyDescent="0.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x14ac:dyDescent="0.2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x14ac:dyDescent="0.2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x14ac:dyDescent="0.2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x14ac:dyDescent="0.2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x14ac:dyDescent="0.2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x14ac:dyDescent="0.2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x14ac:dyDescent="0.2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x14ac:dyDescent="0.2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x14ac:dyDescent="0.2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x14ac:dyDescent="0.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x14ac:dyDescent="0.2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x14ac:dyDescent="0.2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x14ac:dyDescent="0.2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x14ac:dyDescent="0.2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x14ac:dyDescent="0.2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x14ac:dyDescent="0.2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x14ac:dyDescent="0.2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x14ac:dyDescent="0.2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x14ac:dyDescent="0.2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x14ac:dyDescent="0.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x14ac:dyDescent="0.2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x14ac:dyDescent="0.2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x14ac:dyDescent="0.2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x14ac:dyDescent="0.2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x14ac:dyDescent="0.2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x14ac:dyDescent="0.2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x14ac:dyDescent="0.2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x14ac:dyDescent="0.2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x14ac:dyDescent="0.2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x14ac:dyDescent="0.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x14ac:dyDescent="0.2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x14ac:dyDescent="0.2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x14ac:dyDescent="0.2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x14ac:dyDescent="0.2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x14ac:dyDescent="0.2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x14ac:dyDescent="0.2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x14ac:dyDescent="0.2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x14ac:dyDescent="0.2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x14ac:dyDescent="0.2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x14ac:dyDescent="0.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x14ac:dyDescent="0.2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x14ac:dyDescent="0.2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x14ac:dyDescent="0.2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x14ac:dyDescent="0.2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x14ac:dyDescent="0.2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x14ac:dyDescent="0.2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x14ac:dyDescent="0.2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x14ac:dyDescent="0.2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x14ac:dyDescent="0.2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x14ac:dyDescent="0.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x14ac:dyDescent="0.2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x14ac:dyDescent="0.2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x14ac:dyDescent="0.2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x14ac:dyDescent="0.2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x14ac:dyDescent="0.2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x14ac:dyDescent="0.2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x14ac:dyDescent="0.2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x14ac:dyDescent="0.2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x14ac:dyDescent="0.2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x14ac:dyDescent="0.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x14ac:dyDescent="0.2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x14ac:dyDescent="0.2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x14ac:dyDescent="0.2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x14ac:dyDescent="0.2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x14ac:dyDescent="0.2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x14ac:dyDescent="0.2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x14ac:dyDescent="0.2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x14ac:dyDescent="0.2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x14ac:dyDescent="0.2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x14ac:dyDescent="0.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x14ac:dyDescent="0.2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x14ac:dyDescent="0.2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x14ac:dyDescent="0.2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x14ac:dyDescent="0.2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x14ac:dyDescent="0.2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x14ac:dyDescent="0.2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x14ac:dyDescent="0.2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x14ac:dyDescent="0.2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x14ac:dyDescent="0.2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x14ac:dyDescent="0.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x14ac:dyDescent="0.2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x14ac:dyDescent="0.2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x14ac:dyDescent="0.2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x14ac:dyDescent="0.2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x14ac:dyDescent="0.2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x14ac:dyDescent="0.2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x14ac:dyDescent="0.2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x14ac:dyDescent="0.2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x14ac:dyDescent="0.2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x14ac:dyDescent="0.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x14ac:dyDescent="0.2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x14ac:dyDescent="0.2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x14ac:dyDescent="0.2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x14ac:dyDescent="0.2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x14ac:dyDescent="0.2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x14ac:dyDescent="0.2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x14ac:dyDescent="0.2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x14ac:dyDescent="0.2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x14ac:dyDescent="0.2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x14ac:dyDescent="0.2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x14ac:dyDescent="0.2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x14ac:dyDescent="0.2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x14ac:dyDescent="0.2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x14ac:dyDescent="0.2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x14ac:dyDescent="0.2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x14ac:dyDescent="0.2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x14ac:dyDescent="0.2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x14ac:dyDescent="0.2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x14ac:dyDescent="0.2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x14ac:dyDescent="0.2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x14ac:dyDescent="0.2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x14ac:dyDescent="0.2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x14ac:dyDescent="0.2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x14ac:dyDescent="0.2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x14ac:dyDescent="0.2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x14ac:dyDescent="0.2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x14ac:dyDescent="0.2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x14ac:dyDescent="0.2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x14ac:dyDescent="0.2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x14ac:dyDescent="0.2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x14ac:dyDescent="0.2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x14ac:dyDescent="0.2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x14ac:dyDescent="0.2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x14ac:dyDescent="0.2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x14ac:dyDescent="0.2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x14ac:dyDescent="0.2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x14ac:dyDescent="0.2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x14ac:dyDescent="0.2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x14ac:dyDescent="0.2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x14ac:dyDescent="0.2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x14ac:dyDescent="0.2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x14ac:dyDescent="0.2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x14ac:dyDescent="0.2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x14ac:dyDescent="0.2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x14ac:dyDescent="0.2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x14ac:dyDescent="0.2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x14ac:dyDescent="0.2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x14ac:dyDescent="0.2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x14ac:dyDescent="0.2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x14ac:dyDescent="0.2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x14ac:dyDescent="0.2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x14ac:dyDescent="0.2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x14ac:dyDescent="0.2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x14ac:dyDescent="0.2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x14ac:dyDescent="0.2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x14ac:dyDescent="0.2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x14ac:dyDescent="0.2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x14ac:dyDescent="0.2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x14ac:dyDescent="0.2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x14ac:dyDescent="0.2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x14ac:dyDescent="0.2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x14ac:dyDescent="0.2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x14ac:dyDescent="0.2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x14ac:dyDescent="0.2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x14ac:dyDescent="0.2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x14ac:dyDescent="0.2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x14ac:dyDescent="0.2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x14ac:dyDescent="0.2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x14ac:dyDescent="0.2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x14ac:dyDescent="0.2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x14ac:dyDescent="0.2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x14ac:dyDescent="0.2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x14ac:dyDescent="0.2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x14ac:dyDescent="0.2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x14ac:dyDescent="0.2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x14ac:dyDescent="0.2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x14ac:dyDescent="0.2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x14ac:dyDescent="0.2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x14ac:dyDescent="0.2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x14ac:dyDescent="0.2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x14ac:dyDescent="0.2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x14ac:dyDescent="0.2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x14ac:dyDescent="0.2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x14ac:dyDescent="0.2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x14ac:dyDescent="0.2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x14ac:dyDescent="0.2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x14ac:dyDescent="0.2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x14ac:dyDescent="0.2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x14ac:dyDescent="0.2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x14ac:dyDescent="0.2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x14ac:dyDescent="0.2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x14ac:dyDescent="0.2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x14ac:dyDescent="0.2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x14ac:dyDescent="0.2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x14ac:dyDescent="0.2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x14ac:dyDescent="0.2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x14ac:dyDescent="0.2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x14ac:dyDescent="0.2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x14ac:dyDescent="0.2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x14ac:dyDescent="0.2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x14ac:dyDescent="0.2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x14ac:dyDescent="0.2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x14ac:dyDescent="0.2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x14ac:dyDescent="0.2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x14ac:dyDescent="0.2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x14ac:dyDescent="0.2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x14ac:dyDescent="0.2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x14ac:dyDescent="0.2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x14ac:dyDescent="0.2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x14ac:dyDescent="0.2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x14ac:dyDescent="0.2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x14ac:dyDescent="0.2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x14ac:dyDescent="0.2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x14ac:dyDescent="0.2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x14ac:dyDescent="0.2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x14ac:dyDescent="0.2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x14ac:dyDescent="0.2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x14ac:dyDescent="0.2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x14ac:dyDescent="0.2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x14ac:dyDescent="0.2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x14ac:dyDescent="0.2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x14ac:dyDescent="0.2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x14ac:dyDescent="0.2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x14ac:dyDescent="0.2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x14ac:dyDescent="0.2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x14ac:dyDescent="0.2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x14ac:dyDescent="0.2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x14ac:dyDescent="0.2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x14ac:dyDescent="0.2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x14ac:dyDescent="0.2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x14ac:dyDescent="0.2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x14ac:dyDescent="0.2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x14ac:dyDescent="0.2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x14ac:dyDescent="0.2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x14ac:dyDescent="0.2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x14ac:dyDescent="0.2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x14ac:dyDescent="0.2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x14ac:dyDescent="0.2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x14ac:dyDescent="0.2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x14ac:dyDescent="0.2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x14ac:dyDescent="0.2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x14ac:dyDescent="0.2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x14ac:dyDescent="0.2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x14ac:dyDescent="0.2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x14ac:dyDescent="0.2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x14ac:dyDescent="0.2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x14ac:dyDescent="0.2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x14ac:dyDescent="0.2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x14ac:dyDescent="0.2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x14ac:dyDescent="0.2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x14ac:dyDescent="0.2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x14ac:dyDescent="0.2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x14ac:dyDescent="0.2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x14ac:dyDescent="0.2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x14ac:dyDescent="0.2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x14ac:dyDescent="0.2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x14ac:dyDescent="0.2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x14ac:dyDescent="0.2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x14ac:dyDescent="0.2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x14ac:dyDescent="0.2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x14ac:dyDescent="0.2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x14ac:dyDescent="0.2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x14ac:dyDescent="0.2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x14ac:dyDescent="0.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x14ac:dyDescent="0.2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x14ac:dyDescent="0.2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x14ac:dyDescent="0.2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x14ac:dyDescent="0.2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x14ac:dyDescent="0.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x14ac:dyDescent="0.2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x14ac:dyDescent="0.2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x14ac:dyDescent="0.2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x14ac:dyDescent="0.2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x14ac:dyDescent="0.2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x14ac:dyDescent="0.2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x14ac:dyDescent="0.2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x14ac:dyDescent="0.2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x14ac:dyDescent="0.2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x14ac:dyDescent="0.2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x14ac:dyDescent="0.2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x14ac:dyDescent="0.2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x14ac:dyDescent="0.2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x14ac:dyDescent="0.2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x14ac:dyDescent="0.2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x14ac:dyDescent="0.2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x14ac:dyDescent="0.2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x14ac:dyDescent="0.2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x14ac:dyDescent="0.2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x14ac:dyDescent="0.2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x14ac:dyDescent="0.2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x14ac:dyDescent="0.2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x14ac:dyDescent="0.2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x14ac:dyDescent="0.2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x14ac:dyDescent="0.2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x14ac:dyDescent="0.2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x14ac:dyDescent="0.2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x14ac:dyDescent="0.2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x14ac:dyDescent="0.2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x14ac:dyDescent="0.2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x14ac:dyDescent="0.2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x14ac:dyDescent="0.2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x14ac:dyDescent="0.2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x14ac:dyDescent="0.2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x14ac:dyDescent="0.2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x14ac:dyDescent="0.2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x14ac:dyDescent="0.2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x14ac:dyDescent="0.2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x14ac:dyDescent="0.2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x14ac:dyDescent="0.2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x14ac:dyDescent="0.2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x14ac:dyDescent="0.2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x14ac:dyDescent="0.2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x14ac:dyDescent="0.2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x14ac:dyDescent="0.2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x14ac:dyDescent="0.2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x14ac:dyDescent="0.2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x14ac:dyDescent="0.2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x14ac:dyDescent="0.2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x14ac:dyDescent="0.2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x14ac:dyDescent="0.2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x14ac:dyDescent="0.2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x14ac:dyDescent="0.2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x14ac:dyDescent="0.2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x14ac:dyDescent="0.2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x14ac:dyDescent="0.2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x14ac:dyDescent="0.2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x14ac:dyDescent="0.2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x14ac:dyDescent="0.2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x14ac:dyDescent="0.2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x14ac:dyDescent="0.2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x14ac:dyDescent="0.2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x14ac:dyDescent="0.2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x14ac:dyDescent="0.2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x14ac:dyDescent="0.2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x14ac:dyDescent="0.2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x14ac:dyDescent="0.2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x14ac:dyDescent="0.2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x14ac:dyDescent="0.2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x14ac:dyDescent="0.2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x14ac:dyDescent="0.2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x14ac:dyDescent="0.2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x14ac:dyDescent="0.2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x14ac:dyDescent="0.2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x14ac:dyDescent="0.2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x14ac:dyDescent="0.2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x14ac:dyDescent="0.2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x14ac:dyDescent="0.2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x14ac:dyDescent="0.2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x14ac:dyDescent="0.2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x14ac:dyDescent="0.2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x14ac:dyDescent="0.2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x14ac:dyDescent="0.2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x14ac:dyDescent="0.2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x14ac:dyDescent="0.2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x14ac:dyDescent="0.2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x14ac:dyDescent="0.2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x14ac:dyDescent="0.2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x14ac:dyDescent="0.2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x14ac:dyDescent="0.2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x14ac:dyDescent="0.2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x14ac:dyDescent="0.2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x14ac:dyDescent="0.2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x14ac:dyDescent="0.2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x14ac:dyDescent="0.2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x14ac:dyDescent="0.2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x14ac:dyDescent="0.2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x14ac:dyDescent="0.2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x14ac:dyDescent="0.2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x14ac:dyDescent="0.2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x14ac:dyDescent="0.2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x14ac:dyDescent="0.2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x14ac:dyDescent="0.2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x14ac:dyDescent="0.2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x14ac:dyDescent="0.2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x14ac:dyDescent="0.2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x14ac:dyDescent="0.2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x14ac:dyDescent="0.2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x14ac:dyDescent="0.2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x14ac:dyDescent="0.2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x14ac:dyDescent="0.2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x14ac:dyDescent="0.2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x14ac:dyDescent="0.2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x14ac:dyDescent="0.2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x14ac:dyDescent="0.2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x14ac:dyDescent="0.2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x14ac:dyDescent="0.2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x14ac:dyDescent="0.2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x14ac:dyDescent="0.2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x14ac:dyDescent="0.2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x14ac:dyDescent="0.2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x14ac:dyDescent="0.2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x14ac:dyDescent="0.2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x14ac:dyDescent="0.2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x14ac:dyDescent="0.2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x14ac:dyDescent="0.2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x14ac:dyDescent="0.2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x14ac:dyDescent="0.2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x14ac:dyDescent="0.2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x14ac:dyDescent="0.2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x14ac:dyDescent="0.2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x14ac:dyDescent="0.2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x14ac:dyDescent="0.2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x14ac:dyDescent="0.2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x14ac:dyDescent="0.2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x14ac:dyDescent="0.2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x14ac:dyDescent="0.2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x14ac:dyDescent="0.2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x14ac:dyDescent="0.2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x14ac:dyDescent="0.2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x14ac:dyDescent="0.2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x14ac:dyDescent="0.2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x14ac:dyDescent="0.2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x14ac:dyDescent="0.2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x14ac:dyDescent="0.2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x14ac:dyDescent="0.2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x14ac:dyDescent="0.2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x14ac:dyDescent="0.2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x14ac:dyDescent="0.2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x14ac:dyDescent="0.2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x14ac:dyDescent="0.2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x14ac:dyDescent="0.2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x14ac:dyDescent="0.2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x14ac:dyDescent="0.2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x14ac:dyDescent="0.2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x14ac:dyDescent="0.2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x14ac:dyDescent="0.2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x14ac:dyDescent="0.2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x14ac:dyDescent="0.2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x14ac:dyDescent="0.2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x14ac:dyDescent="0.2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x14ac:dyDescent="0.2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x14ac:dyDescent="0.2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x14ac:dyDescent="0.2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x14ac:dyDescent="0.2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x14ac:dyDescent="0.2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x14ac:dyDescent="0.2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x14ac:dyDescent="0.2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x14ac:dyDescent="0.2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x14ac:dyDescent="0.2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x14ac:dyDescent="0.2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x14ac:dyDescent="0.2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x14ac:dyDescent="0.2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x14ac:dyDescent="0.2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x14ac:dyDescent="0.2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x14ac:dyDescent="0.2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x14ac:dyDescent="0.2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x14ac:dyDescent="0.2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x14ac:dyDescent="0.2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x14ac:dyDescent="0.2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x14ac:dyDescent="0.2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x14ac:dyDescent="0.2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x14ac:dyDescent="0.2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x14ac:dyDescent="0.2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x14ac:dyDescent="0.2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x14ac:dyDescent="0.2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x14ac:dyDescent="0.2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x14ac:dyDescent="0.2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x14ac:dyDescent="0.2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x14ac:dyDescent="0.2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x14ac:dyDescent="0.2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x14ac:dyDescent="0.2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x14ac:dyDescent="0.2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x14ac:dyDescent="0.2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x14ac:dyDescent="0.2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x14ac:dyDescent="0.2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x14ac:dyDescent="0.2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x14ac:dyDescent="0.2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x14ac:dyDescent="0.2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x14ac:dyDescent="0.2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x14ac:dyDescent="0.2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x14ac:dyDescent="0.2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x14ac:dyDescent="0.2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x14ac:dyDescent="0.2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x14ac:dyDescent="0.2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x14ac:dyDescent="0.2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x14ac:dyDescent="0.2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x14ac:dyDescent="0.2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x14ac:dyDescent="0.2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x14ac:dyDescent="0.2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x14ac:dyDescent="0.2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x14ac:dyDescent="0.2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x14ac:dyDescent="0.2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x14ac:dyDescent="0.2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x14ac:dyDescent="0.2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x14ac:dyDescent="0.2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x14ac:dyDescent="0.2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x14ac:dyDescent="0.2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x14ac:dyDescent="0.2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x14ac:dyDescent="0.2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x14ac:dyDescent="0.2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x14ac:dyDescent="0.2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x14ac:dyDescent="0.2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x14ac:dyDescent="0.2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x14ac:dyDescent="0.2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x14ac:dyDescent="0.2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x14ac:dyDescent="0.2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x14ac:dyDescent="0.2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x14ac:dyDescent="0.2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x14ac:dyDescent="0.2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x14ac:dyDescent="0.2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x14ac:dyDescent="0.2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x14ac:dyDescent="0.2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x14ac:dyDescent="0.2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x14ac:dyDescent="0.2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x14ac:dyDescent="0.2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x14ac:dyDescent="0.2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x14ac:dyDescent="0.2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x14ac:dyDescent="0.2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x14ac:dyDescent="0.2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x14ac:dyDescent="0.2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x14ac:dyDescent="0.2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x14ac:dyDescent="0.2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x14ac:dyDescent="0.2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x14ac:dyDescent="0.2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x14ac:dyDescent="0.2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x14ac:dyDescent="0.2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x14ac:dyDescent="0.2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x14ac:dyDescent="0.2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x14ac:dyDescent="0.2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x14ac:dyDescent="0.2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x14ac:dyDescent="0.2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x14ac:dyDescent="0.2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x14ac:dyDescent="0.2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x14ac:dyDescent="0.2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x14ac:dyDescent="0.2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x14ac:dyDescent="0.2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x14ac:dyDescent="0.2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x14ac:dyDescent="0.2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x14ac:dyDescent="0.2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x14ac:dyDescent="0.2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x14ac:dyDescent="0.2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x14ac:dyDescent="0.2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x14ac:dyDescent="0.2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x14ac:dyDescent="0.2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x14ac:dyDescent="0.2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x14ac:dyDescent="0.2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x14ac:dyDescent="0.2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x14ac:dyDescent="0.2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x14ac:dyDescent="0.2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x14ac:dyDescent="0.2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x14ac:dyDescent="0.2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x14ac:dyDescent="0.2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x14ac:dyDescent="0.2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x14ac:dyDescent="0.2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x14ac:dyDescent="0.2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x14ac:dyDescent="0.2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x14ac:dyDescent="0.2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x14ac:dyDescent="0.2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x14ac:dyDescent="0.2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x14ac:dyDescent="0.2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x14ac:dyDescent="0.2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x14ac:dyDescent="0.2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x14ac:dyDescent="0.2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x14ac:dyDescent="0.2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x14ac:dyDescent="0.2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x14ac:dyDescent="0.2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x14ac:dyDescent="0.2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x14ac:dyDescent="0.2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x14ac:dyDescent="0.2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x14ac:dyDescent="0.2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x14ac:dyDescent="0.2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x14ac:dyDescent="0.2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x14ac:dyDescent="0.2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x14ac:dyDescent="0.2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x14ac:dyDescent="0.2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x14ac:dyDescent="0.2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x14ac:dyDescent="0.2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x14ac:dyDescent="0.2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x14ac:dyDescent="0.2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x14ac:dyDescent="0.2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x14ac:dyDescent="0.2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x14ac:dyDescent="0.2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x14ac:dyDescent="0.2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x14ac:dyDescent="0.2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x14ac:dyDescent="0.2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x14ac:dyDescent="0.2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x14ac:dyDescent="0.2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x14ac:dyDescent="0.2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x14ac:dyDescent="0.2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x14ac:dyDescent="0.2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x14ac:dyDescent="0.2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x14ac:dyDescent="0.2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x14ac:dyDescent="0.2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x14ac:dyDescent="0.2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x14ac:dyDescent="0.2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x14ac:dyDescent="0.2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x14ac:dyDescent="0.2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x14ac:dyDescent="0.2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x14ac:dyDescent="0.2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x14ac:dyDescent="0.2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x14ac:dyDescent="0.2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x14ac:dyDescent="0.2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x14ac:dyDescent="0.2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x14ac:dyDescent="0.2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x14ac:dyDescent="0.2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x14ac:dyDescent="0.2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x14ac:dyDescent="0.2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x14ac:dyDescent="0.2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x14ac:dyDescent="0.2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x14ac:dyDescent="0.2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x14ac:dyDescent="0.2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x14ac:dyDescent="0.2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x14ac:dyDescent="0.2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x14ac:dyDescent="0.2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x14ac:dyDescent="0.2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x14ac:dyDescent="0.2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x14ac:dyDescent="0.2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x14ac:dyDescent="0.2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x14ac:dyDescent="0.2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x14ac:dyDescent="0.2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x14ac:dyDescent="0.2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x14ac:dyDescent="0.2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x14ac:dyDescent="0.2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x14ac:dyDescent="0.2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x14ac:dyDescent="0.2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x14ac:dyDescent="0.2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x14ac:dyDescent="0.2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x14ac:dyDescent="0.2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x14ac:dyDescent="0.2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x14ac:dyDescent="0.2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x14ac:dyDescent="0.2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x14ac:dyDescent="0.2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x14ac:dyDescent="0.2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x14ac:dyDescent="0.2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x14ac:dyDescent="0.2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x14ac:dyDescent="0.2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x14ac:dyDescent="0.2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x14ac:dyDescent="0.2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x14ac:dyDescent="0.2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x14ac:dyDescent="0.2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x14ac:dyDescent="0.2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x14ac:dyDescent="0.2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x14ac:dyDescent="0.2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x14ac:dyDescent="0.2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x14ac:dyDescent="0.2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x14ac:dyDescent="0.2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x14ac:dyDescent="0.2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x14ac:dyDescent="0.2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x14ac:dyDescent="0.2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x14ac:dyDescent="0.2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x14ac:dyDescent="0.2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x14ac:dyDescent="0.2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x14ac:dyDescent="0.2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x14ac:dyDescent="0.2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x14ac:dyDescent="0.2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x14ac:dyDescent="0.2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x14ac:dyDescent="0.2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x14ac:dyDescent="0.2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x14ac:dyDescent="0.2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x14ac:dyDescent="0.2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x14ac:dyDescent="0.2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x14ac:dyDescent="0.2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x14ac:dyDescent="0.2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x14ac:dyDescent="0.2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x14ac:dyDescent="0.2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x14ac:dyDescent="0.2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x14ac:dyDescent="0.2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x14ac:dyDescent="0.2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x14ac:dyDescent="0.2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x14ac:dyDescent="0.2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x14ac:dyDescent="0.2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x14ac:dyDescent="0.2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x14ac:dyDescent="0.2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x14ac:dyDescent="0.2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x14ac:dyDescent="0.2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x14ac:dyDescent="0.2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x14ac:dyDescent="0.2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x14ac:dyDescent="0.2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x14ac:dyDescent="0.2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x14ac:dyDescent="0.2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x14ac:dyDescent="0.2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x14ac:dyDescent="0.2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x14ac:dyDescent="0.2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x14ac:dyDescent="0.2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x14ac:dyDescent="0.2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x14ac:dyDescent="0.2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x14ac:dyDescent="0.2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x14ac:dyDescent="0.2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x14ac:dyDescent="0.2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x14ac:dyDescent="0.2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x14ac:dyDescent="0.2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x14ac:dyDescent="0.2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x14ac:dyDescent="0.2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x14ac:dyDescent="0.2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x14ac:dyDescent="0.2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x14ac:dyDescent="0.2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x14ac:dyDescent="0.2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x14ac:dyDescent="0.2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x14ac:dyDescent="0.2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x14ac:dyDescent="0.2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x14ac:dyDescent="0.2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x14ac:dyDescent="0.2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x14ac:dyDescent="0.2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x14ac:dyDescent="0.2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x14ac:dyDescent="0.2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x14ac:dyDescent="0.2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x14ac:dyDescent="0.2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x14ac:dyDescent="0.2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x14ac:dyDescent="0.2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x14ac:dyDescent="0.2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x14ac:dyDescent="0.2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x14ac:dyDescent="0.2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x14ac:dyDescent="0.2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2.75" x14ac:dyDescent="0.2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2.75" x14ac:dyDescent="0.2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2.75" x14ac:dyDescent="0.2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2.75" x14ac:dyDescent="0.2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pane ySplit="1" topLeftCell="A2" activePane="bottomLeft" state="frozen"/>
      <selection pane="bottomLeft"/>
    </sheetView>
  </sheetViews>
  <sheetFormatPr defaultColWidth="14.42578125" defaultRowHeight="15" customHeight="1" x14ac:dyDescent="0.2"/>
  <cols>
    <col min="1" max="1" width="35.85546875" customWidth="1"/>
  </cols>
  <sheetData>
    <row r="1" spans="1:26" ht="127.5" x14ac:dyDescent="0.2">
      <c r="A1" s="41" t="s">
        <v>380</v>
      </c>
      <c r="B1" s="42" t="s">
        <v>388</v>
      </c>
      <c r="C1" s="42" t="s">
        <v>389</v>
      </c>
      <c r="D1" s="42" t="s">
        <v>390</v>
      </c>
      <c r="E1" s="42" t="s">
        <v>384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5" customHeight="1" x14ac:dyDescent="0.2">
      <c r="A2" s="43" t="s">
        <v>385</v>
      </c>
      <c r="B2" s="44">
        <v>30</v>
      </c>
      <c r="C2" s="44">
        <v>40</v>
      </c>
      <c r="D2" s="44">
        <v>30</v>
      </c>
      <c r="E2" s="44">
        <v>100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 x14ac:dyDescent="0.2">
      <c r="A3" s="24" t="s">
        <v>4</v>
      </c>
      <c r="B3" s="44">
        <f>'Данные для ввода на bus.gov.ru'!AE2*0.3</f>
        <v>6</v>
      </c>
      <c r="C3" s="44">
        <f>'Данные для ввода на bus.gov.ru'!AI2*0.4</f>
        <v>8</v>
      </c>
      <c r="D3" s="45">
        <f>(('Данные для ввода на bus.gov.ru'!AK2/'Данные для ввода на bus.gov.ru'!AL2)*100)*0.3</f>
        <v>19.655172413793103</v>
      </c>
      <c r="E3" s="45">
        <f t="shared" ref="E3:E43" si="0">B3+C3+D3</f>
        <v>33.655172413793103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" customHeight="1" x14ac:dyDescent="0.2">
      <c r="A4" s="24" t="s">
        <v>6</v>
      </c>
      <c r="B4" s="44">
        <f>'Данные для ввода на bus.gov.ru'!AE3*0.3</f>
        <v>6</v>
      </c>
      <c r="C4" s="44">
        <f>'Данные для ввода на bus.gov.ru'!AI3*0.4</f>
        <v>24</v>
      </c>
      <c r="D4" s="45">
        <f>(('Данные для ввода на bus.gov.ru'!AK3/'Данные для ввода на bus.gov.ru'!AL3)*100)*0.3</f>
        <v>24.75</v>
      </c>
      <c r="E4" s="45">
        <f t="shared" si="0"/>
        <v>54.75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5" customHeight="1" x14ac:dyDescent="0.2">
      <c r="A5" s="24" t="s">
        <v>8</v>
      </c>
      <c r="B5" s="44">
        <f>'Данные для ввода на bus.gov.ru'!AE4*0.3</f>
        <v>24</v>
      </c>
      <c r="C5" s="44">
        <f>'Данные для ввода на bus.gov.ru'!AI4*0.4</f>
        <v>24</v>
      </c>
      <c r="D5" s="45">
        <f>(('Данные для ввода на bus.gov.ru'!AK4/'Данные для ввода на bus.gov.ru'!AL4)*100)*0.3</f>
        <v>27.999999999999996</v>
      </c>
      <c r="E5" s="45">
        <f t="shared" si="0"/>
        <v>76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5" customHeight="1" x14ac:dyDescent="0.2">
      <c r="A6" s="24" t="s">
        <v>10</v>
      </c>
      <c r="B6" s="44">
        <f>'Данные для ввода на bus.gov.ru'!AE5*0.3</f>
        <v>0</v>
      </c>
      <c r="C6" s="44">
        <f>'Данные для ввода на bus.gov.ru'!AI5*0.4</f>
        <v>0</v>
      </c>
      <c r="D6" s="45">
        <f>(('Данные для ввода на bus.gov.ru'!AK5/'Данные для ввода на bus.gov.ru'!AL5)*100)*0.3</f>
        <v>26.25</v>
      </c>
      <c r="E6" s="45">
        <f t="shared" si="0"/>
        <v>26.25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5" customHeight="1" x14ac:dyDescent="0.2">
      <c r="A7" s="24" t="s">
        <v>12</v>
      </c>
      <c r="B7" s="44">
        <f>'Данные для ввода на bus.gov.ru'!AE6*0.3</f>
        <v>0</v>
      </c>
      <c r="C7" s="44">
        <f>'Данные для ввода на bus.gov.ru'!AI6*0.4</f>
        <v>24</v>
      </c>
      <c r="D7" s="45">
        <f>(('Данные для ввода на bus.gov.ru'!AK6/'Данные для ввода на bus.gov.ru'!AL6)*100)*0.3</f>
        <v>28.604651162790699</v>
      </c>
      <c r="E7" s="45">
        <f t="shared" si="0"/>
        <v>52.604651162790702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5" customHeight="1" x14ac:dyDescent="0.2">
      <c r="A8" s="24" t="s">
        <v>13</v>
      </c>
      <c r="B8" s="44">
        <f>'Данные для ввода на bus.gov.ru'!AE7*0.3</f>
        <v>0</v>
      </c>
      <c r="C8" s="44">
        <f>'Данные для ввода на bus.gov.ru'!AI7*0.4</f>
        <v>0</v>
      </c>
      <c r="D8" s="45">
        <f>(('Данные для ввода на bus.gov.ru'!AK7/'Данные для ввода на bus.gov.ru'!AL7)*100)*0.3</f>
        <v>19.999999999999996</v>
      </c>
      <c r="E8" s="45">
        <f t="shared" si="0"/>
        <v>19.999999999999996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5" customHeight="1" x14ac:dyDescent="0.2">
      <c r="A9" s="24" t="s">
        <v>14</v>
      </c>
      <c r="B9" s="44">
        <f>'Данные для ввода на bus.gov.ru'!AE8*0.3</f>
        <v>0</v>
      </c>
      <c r="C9" s="44">
        <f>'Данные для ввода на bus.gov.ru'!AI8*0.4</f>
        <v>0</v>
      </c>
      <c r="D9" s="45">
        <f>(('Данные для ввода на bus.gov.ru'!AK8/'Данные для ввода на bus.gov.ru'!AL8)*100)*0.3</f>
        <v>21.75</v>
      </c>
      <c r="E9" s="45">
        <f t="shared" si="0"/>
        <v>21.75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5" customHeight="1" x14ac:dyDescent="0.2">
      <c r="A10" s="24" t="s">
        <v>16</v>
      </c>
      <c r="B10" s="44">
        <f>'Данные для ввода на bus.gov.ru'!AE9*0.3</f>
        <v>6</v>
      </c>
      <c r="C10" s="44">
        <f>'Данные для ввода на bus.gov.ru'!AI9*0.4</f>
        <v>8</v>
      </c>
      <c r="D10" s="45">
        <f>(('Данные для ввода на bus.gov.ru'!AK9/'Данные для ввода на bus.gov.ru'!AL9)*100)*0.3</f>
        <v>26.666666666666664</v>
      </c>
      <c r="E10" s="45">
        <f t="shared" si="0"/>
        <v>40.666666666666664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5" customHeight="1" x14ac:dyDescent="0.2">
      <c r="A11" s="24" t="s">
        <v>18</v>
      </c>
      <c r="B11" s="44">
        <f>'Данные для ввода на bus.gov.ru'!AE10*0.3</f>
        <v>6</v>
      </c>
      <c r="C11" s="44">
        <f>'Данные для ввода на bus.gov.ru'!AI10*0.4</f>
        <v>8</v>
      </c>
      <c r="D11" s="45">
        <f>(('Данные для ввода на bus.gov.ru'!AK10/'Данные для ввода на bus.gov.ru'!AL10)*100)*0.3</f>
        <v>17.142857142857142</v>
      </c>
      <c r="E11" s="45">
        <f t="shared" si="0"/>
        <v>31.142857142857142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5" customHeight="1" x14ac:dyDescent="0.2">
      <c r="A12" s="24" t="s">
        <v>19</v>
      </c>
      <c r="B12" s="44">
        <f>'Данные для ввода на bus.gov.ru'!AE11*0.3</f>
        <v>0</v>
      </c>
      <c r="C12" s="44">
        <f>'Данные для ввода на bus.gov.ru'!AI11*0.4</f>
        <v>16</v>
      </c>
      <c r="D12" s="45">
        <f>(('Данные для ввода на bus.gov.ru'!AK11/'Данные для ввода на bus.gov.ru'!AL11)*100)*0.3</f>
        <v>30</v>
      </c>
      <c r="E12" s="45">
        <f t="shared" si="0"/>
        <v>46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5" customHeight="1" x14ac:dyDescent="0.2">
      <c r="A13" s="24" t="s">
        <v>21</v>
      </c>
      <c r="B13" s="44">
        <f>'Данные для ввода на bus.gov.ru'!AE12*0.3</f>
        <v>12</v>
      </c>
      <c r="C13" s="44">
        <f>'Данные для ввода на bus.gov.ru'!AI12*0.4</f>
        <v>16</v>
      </c>
      <c r="D13" s="45">
        <f>(('Данные для ввода на bus.gov.ru'!AK12/'Данные для ввода на bus.gov.ru'!AL12)*100)*0.3</f>
        <v>25.000000000000004</v>
      </c>
      <c r="E13" s="45">
        <f t="shared" si="0"/>
        <v>53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5" customHeight="1" x14ac:dyDescent="0.2">
      <c r="A14" s="24" t="s">
        <v>23</v>
      </c>
      <c r="B14" s="44">
        <f>'Данные для ввода на bus.gov.ru'!AE13*0.3</f>
        <v>6</v>
      </c>
      <c r="C14" s="44">
        <f>'Данные для ввода на bus.gov.ru'!AI13*0.4</f>
        <v>24</v>
      </c>
      <c r="D14" s="45">
        <f>(('Данные для ввода на bus.gov.ru'!AK13/'Данные для ввода на bus.gov.ru'!AL13)*100)*0.3</f>
        <v>25.384615384615383</v>
      </c>
      <c r="E14" s="45">
        <f t="shared" si="0"/>
        <v>55.384615384615387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5" customHeight="1" x14ac:dyDescent="0.2">
      <c r="A15" s="24" t="s">
        <v>25</v>
      </c>
      <c r="B15" s="44">
        <f>'Данные для ввода на bus.gov.ru'!AE14*0.3</f>
        <v>0</v>
      </c>
      <c r="C15" s="44">
        <f>'Данные для ввода на bus.gov.ru'!AI14*0.4</f>
        <v>16</v>
      </c>
      <c r="D15" s="45">
        <f>(('Данные для ввода на bus.gov.ru'!AK14/'Данные для ввода на bus.gov.ru'!AL14)*100)*0.3</f>
        <v>15</v>
      </c>
      <c r="E15" s="45">
        <f t="shared" si="0"/>
        <v>31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5" customHeight="1" x14ac:dyDescent="0.2">
      <c r="A16" s="24" t="s">
        <v>27</v>
      </c>
      <c r="B16" s="44">
        <f>'Данные для ввода на bus.gov.ru'!AE15*0.3</f>
        <v>24</v>
      </c>
      <c r="C16" s="44">
        <f>'Данные для ввода на bus.gov.ru'!AI15*0.4</f>
        <v>16</v>
      </c>
      <c r="D16" s="45">
        <f>(('Данные для ввода на bus.gov.ru'!AK15/'Данные для ввода на bus.gov.ru'!AL15)*100)*0.3</f>
        <v>30</v>
      </c>
      <c r="E16" s="45">
        <f t="shared" si="0"/>
        <v>70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5" customHeight="1" x14ac:dyDescent="0.2">
      <c r="A17" s="24" t="s">
        <v>29</v>
      </c>
      <c r="B17" s="44">
        <f>'Данные для ввода на bus.gov.ru'!AE16*0.3</f>
        <v>18</v>
      </c>
      <c r="C17" s="44">
        <f>'Данные для ввода на bus.gov.ru'!AI16*0.4</f>
        <v>8</v>
      </c>
      <c r="D17" s="45">
        <f>(('Данные для ввода на bus.gov.ru'!AK16/'Данные для ввода на bus.gov.ru'!AL16)*100)*0.3</f>
        <v>30</v>
      </c>
      <c r="E17" s="45">
        <f t="shared" si="0"/>
        <v>56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5" customHeight="1" x14ac:dyDescent="0.2">
      <c r="A18" s="24" t="s">
        <v>31</v>
      </c>
      <c r="B18" s="44">
        <f>'Данные для ввода на bus.gov.ru'!AE17*0.3</f>
        <v>18</v>
      </c>
      <c r="C18" s="44">
        <f>'Данные для ввода на bus.gov.ru'!AI17*0.4</f>
        <v>24</v>
      </c>
      <c r="D18" s="45">
        <f>(('Данные для ввода на bus.gov.ru'!AK17/'Данные для ввода на bus.gov.ru'!AL17)*100)*0.3</f>
        <v>21.666666666666664</v>
      </c>
      <c r="E18" s="45">
        <f t="shared" si="0"/>
        <v>63.666666666666664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5" customHeight="1" x14ac:dyDescent="0.2">
      <c r="A19" s="24" t="s">
        <v>33</v>
      </c>
      <c r="B19" s="44">
        <f>'Данные для ввода на bus.gov.ru'!AE18*0.3</f>
        <v>0</v>
      </c>
      <c r="C19" s="44">
        <f>'Данные для ввода на bus.gov.ru'!AI18*0.4</f>
        <v>0</v>
      </c>
      <c r="D19" s="45">
        <f>(('Данные для ввода на bus.gov.ru'!AK18/'Данные для ввода на bus.gov.ru'!AL18)*100)*0.3</f>
        <v>9.9999999999999982</v>
      </c>
      <c r="E19" s="45">
        <f t="shared" si="0"/>
        <v>9.9999999999999982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" customHeight="1" x14ac:dyDescent="0.2">
      <c r="A20" s="24" t="s">
        <v>35</v>
      </c>
      <c r="B20" s="44">
        <f>'Данные для ввода на bus.gov.ru'!AE19*0.3</f>
        <v>24</v>
      </c>
      <c r="C20" s="44">
        <f>'Данные для ввода на bus.gov.ru'!AI19*0.4</f>
        <v>24</v>
      </c>
      <c r="D20" s="45">
        <f>(('Данные для ввода на bus.gov.ru'!AK19/'Данные для ввода на bus.gov.ru'!AL19)*100)*0.3</f>
        <v>15</v>
      </c>
      <c r="E20" s="45">
        <f t="shared" si="0"/>
        <v>63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" customHeight="1" x14ac:dyDescent="0.2">
      <c r="A21" s="24" t="s">
        <v>37</v>
      </c>
      <c r="B21" s="44">
        <f>'Данные для ввода на bus.gov.ru'!AE20*0.3</f>
        <v>18</v>
      </c>
      <c r="C21" s="44">
        <f>'Данные для ввода на bus.gov.ru'!AI20*0.4</f>
        <v>8</v>
      </c>
      <c r="D21" s="45">
        <f>(('Данные для ввода на bus.gov.ru'!AK20/'Данные для ввода на bus.gov.ru'!AL20)*100)*0.3</f>
        <v>15</v>
      </c>
      <c r="E21" s="45">
        <f t="shared" si="0"/>
        <v>41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" customHeight="1" x14ac:dyDescent="0.2">
      <c r="A22" s="24" t="s">
        <v>39</v>
      </c>
      <c r="B22" s="44">
        <f>'Данные для ввода на bus.gov.ru'!AE21*0.3</f>
        <v>18</v>
      </c>
      <c r="C22" s="44">
        <f>'Данные для ввода на bus.gov.ru'!AI21*0.4</f>
        <v>16</v>
      </c>
      <c r="D22" s="45">
        <f>(('Данные для ввода на bus.gov.ru'!AK21/'Данные для ввода на bus.gov.ru'!AL21)*100)*0.3</f>
        <v>15</v>
      </c>
      <c r="E22" s="45">
        <f t="shared" si="0"/>
        <v>49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" customHeight="1" x14ac:dyDescent="0.2">
      <c r="A23" s="24" t="s">
        <v>40</v>
      </c>
      <c r="B23" s="44">
        <f>'Данные для ввода на bus.gov.ru'!AE22*0.3</f>
        <v>18</v>
      </c>
      <c r="C23" s="44">
        <f>'Данные для ввода на bus.gov.ru'!AI22*0.4</f>
        <v>0</v>
      </c>
      <c r="D23" s="45">
        <f>(('Данные для ввода на bus.gov.ru'!AK22/'Данные для ввода на bus.gov.ru'!AL22)*100)*0.3</f>
        <v>24</v>
      </c>
      <c r="E23" s="45">
        <f t="shared" si="0"/>
        <v>42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2.75" x14ac:dyDescent="0.2">
      <c r="A24" s="24" t="s">
        <v>42</v>
      </c>
      <c r="B24" s="44">
        <f>'Данные для ввода на bus.gov.ru'!AE23*0.3</f>
        <v>12</v>
      </c>
      <c r="C24" s="44">
        <f>'Данные для ввода на bus.gov.ru'!AI23*0.4</f>
        <v>16</v>
      </c>
      <c r="D24" s="45">
        <f>(('Данные для ввода на bus.gov.ru'!AK23/'Данные для ввода на bus.gov.ru'!AL23)*100)*0.3</f>
        <v>30</v>
      </c>
      <c r="E24" s="45">
        <f t="shared" si="0"/>
        <v>58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x14ac:dyDescent="0.2">
      <c r="A25" s="24" t="s">
        <v>44</v>
      </c>
      <c r="B25" s="44">
        <f>'Данные для ввода на bus.gov.ru'!AE24*0.3</f>
        <v>18</v>
      </c>
      <c r="C25" s="44">
        <f>'Данные для ввода на bus.gov.ru'!AI24*0.4</f>
        <v>24</v>
      </c>
      <c r="D25" s="45">
        <f>(('Данные для ввода на bus.gov.ru'!AK24/'Данные для ввода на bus.gov.ru'!AL24)*100)*0.3</f>
        <v>24</v>
      </c>
      <c r="E25" s="45">
        <f t="shared" si="0"/>
        <v>66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x14ac:dyDescent="0.2">
      <c r="A26" s="24" t="s">
        <v>46</v>
      </c>
      <c r="B26" s="44">
        <f>'Данные для ввода на bus.gov.ru'!AE25*0.3</f>
        <v>18</v>
      </c>
      <c r="C26" s="44">
        <f>'Данные для ввода на bus.gov.ru'!AI25*0.4</f>
        <v>24</v>
      </c>
      <c r="D26" s="45">
        <f>(('Данные для ввода на bus.gov.ru'!AK25/'Данные для ввода на bus.gov.ru'!AL25)*100)*0.3</f>
        <v>21.81818181818182</v>
      </c>
      <c r="E26" s="45">
        <f t="shared" si="0"/>
        <v>63.81818181818182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x14ac:dyDescent="0.2">
      <c r="A27" s="24" t="s">
        <v>48</v>
      </c>
      <c r="B27" s="44">
        <f>'Данные для ввода на bus.gov.ru'!AE26*0.3</f>
        <v>6</v>
      </c>
      <c r="C27" s="44">
        <f>'Данные для ввода на bus.gov.ru'!AI26*0.4</f>
        <v>8</v>
      </c>
      <c r="D27" s="45">
        <f>(('Данные для ввода на bus.gov.ru'!AK26/'Данные для ввода на bus.gov.ru'!AL26)*100)*0.3</f>
        <v>30</v>
      </c>
      <c r="E27" s="45">
        <f t="shared" si="0"/>
        <v>44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x14ac:dyDescent="0.2">
      <c r="A28" s="24" t="s">
        <v>50</v>
      </c>
      <c r="B28" s="44">
        <f>'Данные для ввода на bus.gov.ru'!AE27*0.3</f>
        <v>0</v>
      </c>
      <c r="C28" s="44">
        <f>'Данные для ввода на bus.gov.ru'!AI27*0.4</f>
        <v>24</v>
      </c>
      <c r="D28" s="45">
        <f>(('Данные для ввода на bus.gov.ru'!AK27/'Данные для ввода на bus.gov.ru'!AL27)*100)*0.3</f>
        <v>12</v>
      </c>
      <c r="E28" s="45">
        <f t="shared" si="0"/>
        <v>36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x14ac:dyDescent="0.2">
      <c r="A29" s="24" t="s">
        <v>52</v>
      </c>
      <c r="B29" s="44">
        <f>'Данные для ввода на bus.gov.ru'!AE28*0.3</f>
        <v>0</v>
      </c>
      <c r="C29" s="44">
        <f>'Данные для ввода на bus.gov.ru'!AI28*0.4</f>
        <v>16</v>
      </c>
      <c r="D29" s="45">
        <f>(('Данные для ввода на bus.gov.ru'!AK28/'Данные для ввода на bus.gov.ru'!AL28)*100)*0.3</f>
        <v>30</v>
      </c>
      <c r="E29" s="45">
        <f t="shared" si="0"/>
        <v>46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x14ac:dyDescent="0.2">
      <c r="A30" s="24" t="s">
        <v>54</v>
      </c>
      <c r="B30" s="44">
        <f>'Данные для ввода на bus.gov.ru'!AE29*0.3</f>
        <v>18</v>
      </c>
      <c r="C30" s="44">
        <f>'Данные для ввода на bus.gov.ru'!AI29*0.4</f>
        <v>24</v>
      </c>
      <c r="D30" s="45">
        <f>(('Данные для ввода на bus.gov.ru'!AK29/'Данные для ввода на bus.gov.ru'!AL29)*100)*0.3</f>
        <v>26.666666666666664</v>
      </c>
      <c r="E30" s="45">
        <f t="shared" si="0"/>
        <v>68.666666666666657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x14ac:dyDescent="0.2">
      <c r="A31" s="24" t="s">
        <v>56</v>
      </c>
      <c r="B31" s="44">
        <f>'Данные для ввода на bus.gov.ru'!AE30*0.3</f>
        <v>0</v>
      </c>
      <c r="C31" s="44">
        <f>'Данные для ввода на bus.gov.ru'!AI30*0.4</f>
        <v>16</v>
      </c>
      <c r="D31" s="45">
        <f>(('Данные для ввода на bus.gov.ru'!AK30/'Данные для ввода на bus.gov.ru'!AL30)*100)*0.3</f>
        <v>23.333333333333336</v>
      </c>
      <c r="E31" s="45">
        <f t="shared" si="0"/>
        <v>39.333333333333336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x14ac:dyDescent="0.2">
      <c r="A32" s="24" t="s">
        <v>58</v>
      </c>
      <c r="B32" s="44">
        <f>'Данные для ввода на bus.gov.ru'!AE31*0.3</f>
        <v>18</v>
      </c>
      <c r="C32" s="44">
        <f>'Данные для ввода на bus.gov.ru'!AI31*0.4</f>
        <v>8</v>
      </c>
      <c r="D32" s="45">
        <f>(('Данные для ввода на bus.gov.ru'!AK31/'Данные для ввода на bus.gov.ru'!AL31)*100)*0.3</f>
        <v>25.714285714285712</v>
      </c>
      <c r="E32" s="45">
        <f t="shared" si="0"/>
        <v>51.714285714285708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x14ac:dyDescent="0.2">
      <c r="A33" s="24" t="s">
        <v>60</v>
      </c>
      <c r="B33" s="44">
        <f>'Данные для ввода на bus.gov.ru'!AE32*0.3</f>
        <v>0</v>
      </c>
      <c r="C33" s="44">
        <f>'Данные для ввода на bus.gov.ru'!AI32*0.4</f>
        <v>8</v>
      </c>
      <c r="D33" s="45">
        <f>(('Данные для ввода на bus.gov.ru'!AK32/'Данные для ввода на bus.gov.ru'!AL32)*100)*0.3</f>
        <v>30</v>
      </c>
      <c r="E33" s="45">
        <f t="shared" si="0"/>
        <v>38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x14ac:dyDescent="0.2">
      <c r="A34" s="24" t="s">
        <v>64</v>
      </c>
      <c r="B34" s="44">
        <f>'Данные для ввода на bus.gov.ru'!AE33*0.3</f>
        <v>6</v>
      </c>
      <c r="C34" s="44">
        <f>'Данные для ввода на bus.gov.ru'!AI33*0.4</f>
        <v>16</v>
      </c>
      <c r="D34" s="45">
        <f>(('Данные для ввода на bus.gov.ru'!AK33/'Данные для ввода на bus.gov.ru'!AL33)*100)*0.3</f>
        <v>19.999999999999996</v>
      </c>
      <c r="E34" s="45">
        <f t="shared" si="0"/>
        <v>42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x14ac:dyDescent="0.2">
      <c r="A35" s="34" t="s">
        <v>307</v>
      </c>
      <c r="B35" s="44">
        <f>'Данные для ввода на bus.gov.ru'!AE34*0.3</f>
        <v>0</v>
      </c>
      <c r="C35" s="44">
        <f>'Данные для ввода на bus.gov.ru'!AI34*0.4</f>
        <v>0</v>
      </c>
      <c r="D35" s="45">
        <f>(('Данные для ввода на bus.gov.ru'!AK34/'Данные для ввода на bus.gov.ru'!AL34)*100)*0.3</f>
        <v>30</v>
      </c>
      <c r="E35" s="45">
        <f t="shared" si="0"/>
        <v>30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x14ac:dyDescent="0.2">
      <c r="A36" s="24" t="s">
        <v>65</v>
      </c>
      <c r="B36" s="44">
        <f>'Данные для ввода на bus.gov.ru'!AE35*0.3</f>
        <v>12</v>
      </c>
      <c r="C36" s="44">
        <f>'Данные для ввода на bus.gov.ru'!AI35*0.4</f>
        <v>16</v>
      </c>
      <c r="D36" s="45">
        <f>(('Данные для ввода на bus.gov.ru'!AK35/'Данные для ввода на bus.gov.ru'!AL35)*100)*0.3</f>
        <v>30</v>
      </c>
      <c r="E36" s="45">
        <f t="shared" si="0"/>
        <v>58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x14ac:dyDescent="0.2">
      <c r="A37" s="24" t="s">
        <v>67</v>
      </c>
      <c r="B37" s="44">
        <f>'Данные для ввода на bus.gov.ru'!AE36*0.3</f>
        <v>18</v>
      </c>
      <c r="C37" s="44">
        <f>'Данные для ввода на bus.gov.ru'!AI36*0.4</f>
        <v>24</v>
      </c>
      <c r="D37" s="45">
        <f>(('Данные для ввода на bus.gov.ru'!AK36/'Данные для ввода на bus.gov.ru'!AL36)*100)*0.3</f>
        <v>28.928571428571427</v>
      </c>
      <c r="E37" s="45">
        <f t="shared" si="0"/>
        <v>70.928571428571431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x14ac:dyDescent="0.2">
      <c r="A38" s="24" t="s">
        <v>70</v>
      </c>
      <c r="B38" s="44">
        <f>'Данные для ввода на bus.gov.ru'!AE37*0.3</f>
        <v>0</v>
      </c>
      <c r="C38" s="44">
        <f>'Данные для ввода на bus.gov.ru'!AI37*0.4</f>
        <v>8</v>
      </c>
      <c r="D38" s="45">
        <f>(('Данные для ввода на bus.gov.ru'!AK37/'Данные для ввода на bus.gov.ru'!AL37)*100)*0.3</f>
        <v>18</v>
      </c>
      <c r="E38" s="45">
        <f t="shared" si="0"/>
        <v>26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x14ac:dyDescent="0.2">
      <c r="A39" s="24" t="s">
        <v>69</v>
      </c>
      <c r="B39" s="44">
        <f>'Данные для ввода на bus.gov.ru'!AE38*0.3</f>
        <v>0</v>
      </c>
      <c r="C39" s="44">
        <f>'Данные для ввода на bus.gov.ru'!AI38*0.4</f>
        <v>16</v>
      </c>
      <c r="D39" s="45">
        <f>(('Данные для ввода на bus.gov.ru'!AK38/'Данные для ввода на bus.gov.ru'!AL38)*100)*0.3</f>
        <v>23.333333333333336</v>
      </c>
      <c r="E39" s="45">
        <f t="shared" si="0"/>
        <v>39.333333333333336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x14ac:dyDescent="0.2">
      <c r="A40" s="24" t="s">
        <v>72</v>
      </c>
      <c r="B40" s="44">
        <f>'Данные для ввода на bus.gov.ru'!AE39*0.3</f>
        <v>0</v>
      </c>
      <c r="C40" s="44">
        <f>'Данные для ввода на bus.gov.ru'!AI39*0.4</f>
        <v>16</v>
      </c>
      <c r="D40" s="45">
        <f>(('Данные для ввода на bus.gov.ru'!AK39/'Данные для ввода на bus.gov.ru'!AL39)*100)*0.3</f>
        <v>20.869565217391301</v>
      </c>
      <c r="E40" s="45">
        <f t="shared" si="0"/>
        <v>36.869565217391298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x14ac:dyDescent="0.2">
      <c r="A41" s="24" t="s">
        <v>74</v>
      </c>
      <c r="B41" s="44">
        <f>'Данные для ввода на bus.gov.ru'!AE40*0.3</f>
        <v>6</v>
      </c>
      <c r="C41" s="44">
        <f>'Данные для ввода на bus.gov.ru'!AI40*0.4</f>
        <v>8</v>
      </c>
      <c r="D41" s="45">
        <f>(('Данные для ввода на bus.gov.ru'!AK40/'Данные для ввода на bus.gov.ru'!AL40)*100)*0.3</f>
        <v>23.333333333333336</v>
      </c>
      <c r="E41" s="45">
        <f t="shared" si="0"/>
        <v>37.333333333333336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x14ac:dyDescent="0.2">
      <c r="A42" s="24" t="s">
        <v>76</v>
      </c>
      <c r="B42" s="44">
        <f>'Данные для ввода на bus.gov.ru'!AE41*0.3</f>
        <v>6</v>
      </c>
      <c r="C42" s="44">
        <f>'Данные для ввода на bus.gov.ru'!AI41*0.4</f>
        <v>8</v>
      </c>
      <c r="D42" s="45">
        <f>(('Данные для ввода на bus.gov.ru'!AK41/'Данные для ввода на bus.gov.ru'!AL41)*100)*0.3</f>
        <v>21.81818181818182</v>
      </c>
      <c r="E42" s="45">
        <f t="shared" si="0"/>
        <v>35.81818181818182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x14ac:dyDescent="0.2">
      <c r="A43" s="24" t="s">
        <v>78</v>
      </c>
      <c r="B43" s="44">
        <f>'Данные для ввода на bus.gov.ru'!AE42*0.3</f>
        <v>6</v>
      </c>
      <c r="C43" s="44">
        <f>'Данные для ввода на bus.gov.ru'!AI42*0.4</f>
        <v>8</v>
      </c>
      <c r="D43" s="45">
        <f>(('Данные для ввода на bus.gov.ru'!AK42/'Данные для ввода на bus.gov.ru'!AL42)*100)*0.3</f>
        <v>19.411764705882351</v>
      </c>
      <c r="E43" s="45">
        <f t="shared" si="0"/>
        <v>33.411764705882348</v>
      </c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x14ac:dyDescent="0.2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x14ac:dyDescent="0.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x14ac:dyDescent="0.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x14ac:dyDescent="0.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x14ac:dyDescent="0.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x14ac:dyDescent="0.2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x14ac:dyDescent="0.2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x14ac:dyDescent="0.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x14ac:dyDescent="0.2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x14ac:dyDescent="0.2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x14ac:dyDescent="0.2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x14ac:dyDescent="0.2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x14ac:dyDescent="0.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x14ac:dyDescent="0.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x14ac:dyDescent="0.2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x14ac:dyDescent="0.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x14ac:dyDescent="0.2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x14ac:dyDescent="0.2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x14ac:dyDescent="0.2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x14ac:dyDescent="0.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x14ac:dyDescent="0.2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x14ac:dyDescent="0.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x14ac:dyDescent="0.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x14ac:dyDescent="0.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x14ac:dyDescent="0.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x14ac:dyDescent="0.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x14ac:dyDescent="0.2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x14ac:dyDescent="0.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x14ac:dyDescent="0.2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x14ac:dyDescent="0.2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x14ac:dyDescent="0.2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x14ac:dyDescent="0.2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x14ac:dyDescent="0.2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x14ac:dyDescent="0.2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x14ac:dyDescent="0.2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x14ac:dyDescent="0.2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x14ac:dyDescent="0.2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x14ac:dyDescent="0.2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x14ac:dyDescent="0.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x14ac:dyDescent="0.2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x14ac:dyDescent="0.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x14ac:dyDescent="0.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x14ac:dyDescent="0.2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x14ac:dyDescent="0.2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x14ac:dyDescent="0.2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x14ac:dyDescent="0.2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x14ac:dyDescent="0.2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x14ac:dyDescent="0.2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x14ac:dyDescent="0.2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x14ac:dyDescent="0.2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x14ac:dyDescent="0.2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x14ac:dyDescent="0.2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x14ac:dyDescent="0.2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x14ac:dyDescent="0.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x14ac:dyDescent="0.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x14ac:dyDescent="0.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x14ac:dyDescent="0.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x14ac:dyDescent="0.2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x14ac:dyDescent="0.2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x14ac:dyDescent="0.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x14ac:dyDescent="0.2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x14ac:dyDescent="0.2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x14ac:dyDescent="0.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x14ac:dyDescent="0.2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x14ac:dyDescent="0.2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x14ac:dyDescent="0.2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x14ac:dyDescent="0.2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x14ac:dyDescent="0.2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x14ac:dyDescent="0.2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x14ac:dyDescent="0.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x14ac:dyDescent="0.2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x14ac:dyDescent="0.2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x14ac:dyDescent="0.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x14ac:dyDescent="0.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x14ac:dyDescent="0.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x14ac:dyDescent="0.2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x14ac:dyDescent="0.2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x14ac:dyDescent="0.2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x14ac:dyDescent="0.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x14ac:dyDescent="0.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x14ac:dyDescent="0.2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x14ac:dyDescent="0.2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x14ac:dyDescent="0.2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x14ac:dyDescent="0.2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x14ac:dyDescent="0.2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x14ac:dyDescent="0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x14ac:dyDescent="0.2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x14ac:dyDescent="0.2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x14ac:dyDescent="0.2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x14ac:dyDescent="0.2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x14ac:dyDescent="0.2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x14ac:dyDescent="0.2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x14ac:dyDescent="0.2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x14ac:dyDescent="0.2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x14ac:dyDescent="0.2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x14ac:dyDescent="0.2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x14ac:dyDescent="0.2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x14ac:dyDescent="0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x14ac:dyDescent="0.2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x14ac:dyDescent="0.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x14ac:dyDescent="0.2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x14ac:dyDescent="0.2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x14ac:dyDescent="0.2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x14ac:dyDescent="0.2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x14ac:dyDescent="0.2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x14ac:dyDescent="0.2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x14ac:dyDescent="0.2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x14ac:dyDescent="0.2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x14ac:dyDescent="0.2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x14ac:dyDescent="0.2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x14ac:dyDescent="0.2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x14ac:dyDescent="0.2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x14ac:dyDescent="0.2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x14ac:dyDescent="0.2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x14ac:dyDescent="0.2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x14ac:dyDescent="0.2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x14ac:dyDescent="0.2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x14ac:dyDescent="0.2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x14ac:dyDescent="0.2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x14ac:dyDescent="0.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x14ac:dyDescent="0.2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x14ac:dyDescent="0.2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x14ac:dyDescent="0.2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x14ac:dyDescent="0.2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x14ac:dyDescent="0.2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x14ac:dyDescent="0.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x14ac:dyDescent="0.2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x14ac:dyDescent="0.2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x14ac:dyDescent="0.2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x14ac:dyDescent="0.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x14ac:dyDescent="0.2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x14ac:dyDescent="0.2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x14ac:dyDescent="0.2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x14ac:dyDescent="0.2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x14ac:dyDescent="0.2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x14ac:dyDescent="0.2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x14ac:dyDescent="0.2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x14ac:dyDescent="0.2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x14ac:dyDescent="0.2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x14ac:dyDescent="0.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x14ac:dyDescent="0.2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x14ac:dyDescent="0.2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x14ac:dyDescent="0.2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x14ac:dyDescent="0.2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x14ac:dyDescent="0.2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x14ac:dyDescent="0.2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x14ac:dyDescent="0.2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x14ac:dyDescent="0.2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x14ac:dyDescent="0.2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x14ac:dyDescent="0.2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x14ac:dyDescent="0.2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x14ac:dyDescent="0.2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x14ac:dyDescent="0.2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x14ac:dyDescent="0.2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x14ac:dyDescent="0.2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x14ac:dyDescent="0.2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x14ac:dyDescent="0.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x14ac:dyDescent="0.2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x14ac:dyDescent="0.2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x14ac:dyDescent="0.2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x14ac:dyDescent="0.2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x14ac:dyDescent="0.2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x14ac:dyDescent="0.2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x14ac:dyDescent="0.2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x14ac:dyDescent="0.2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x14ac:dyDescent="0.2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x14ac:dyDescent="0.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x14ac:dyDescent="0.2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x14ac:dyDescent="0.2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x14ac:dyDescent="0.2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x14ac:dyDescent="0.2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x14ac:dyDescent="0.2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x14ac:dyDescent="0.2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x14ac:dyDescent="0.2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x14ac:dyDescent="0.2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x14ac:dyDescent="0.2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x14ac:dyDescent="0.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x14ac:dyDescent="0.2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x14ac:dyDescent="0.2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x14ac:dyDescent="0.2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x14ac:dyDescent="0.2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x14ac:dyDescent="0.2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x14ac:dyDescent="0.2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x14ac:dyDescent="0.2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x14ac:dyDescent="0.2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x14ac:dyDescent="0.2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x14ac:dyDescent="0.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x14ac:dyDescent="0.2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x14ac:dyDescent="0.2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x14ac:dyDescent="0.2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x14ac:dyDescent="0.2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x14ac:dyDescent="0.2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x14ac:dyDescent="0.2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x14ac:dyDescent="0.2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x14ac:dyDescent="0.2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x14ac:dyDescent="0.2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x14ac:dyDescent="0.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x14ac:dyDescent="0.2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x14ac:dyDescent="0.2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x14ac:dyDescent="0.2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x14ac:dyDescent="0.2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x14ac:dyDescent="0.2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x14ac:dyDescent="0.2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x14ac:dyDescent="0.2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x14ac:dyDescent="0.2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x14ac:dyDescent="0.2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x14ac:dyDescent="0.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x14ac:dyDescent="0.2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x14ac:dyDescent="0.2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x14ac:dyDescent="0.2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x14ac:dyDescent="0.2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x14ac:dyDescent="0.2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x14ac:dyDescent="0.2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x14ac:dyDescent="0.2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x14ac:dyDescent="0.2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x14ac:dyDescent="0.2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x14ac:dyDescent="0.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x14ac:dyDescent="0.2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x14ac:dyDescent="0.2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x14ac:dyDescent="0.2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x14ac:dyDescent="0.2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x14ac:dyDescent="0.2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x14ac:dyDescent="0.2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x14ac:dyDescent="0.2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x14ac:dyDescent="0.2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x14ac:dyDescent="0.2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x14ac:dyDescent="0.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x14ac:dyDescent="0.2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x14ac:dyDescent="0.2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x14ac:dyDescent="0.2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x14ac:dyDescent="0.2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x14ac:dyDescent="0.2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x14ac:dyDescent="0.2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x14ac:dyDescent="0.2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x14ac:dyDescent="0.2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x14ac:dyDescent="0.2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x14ac:dyDescent="0.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x14ac:dyDescent="0.2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x14ac:dyDescent="0.2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x14ac:dyDescent="0.2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x14ac:dyDescent="0.2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x14ac:dyDescent="0.2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x14ac:dyDescent="0.2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x14ac:dyDescent="0.2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x14ac:dyDescent="0.2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x14ac:dyDescent="0.2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x14ac:dyDescent="0.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x14ac:dyDescent="0.2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x14ac:dyDescent="0.2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x14ac:dyDescent="0.2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x14ac:dyDescent="0.2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x14ac:dyDescent="0.2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x14ac:dyDescent="0.2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x14ac:dyDescent="0.2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x14ac:dyDescent="0.2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x14ac:dyDescent="0.2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x14ac:dyDescent="0.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x14ac:dyDescent="0.2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x14ac:dyDescent="0.2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x14ac:dyDescent="0.2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x14ac:dyDescent="0.2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x14ac:dyDescent="0.2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x14ac:dyDescent="0.2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x14ac:dyDescent="0.2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x14ac:dyDescent="0.2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x14ac:dyDescent="0.2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x14ac:dyDescent="0.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x14ac:dyDescent="0.2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x14ac:dyDescent="0.2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x14ac:dyDescent="0.2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x14ac:dyDescent="0.2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x14ac:dyDescent="0.2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x14ac:dyDescent="0.2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x14ac:dyDescent="0.2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x14ac:dyDescent="0.2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x14ac:dyDescent="0.2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x14ac:dyDescent="0.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x14ac:dyDescent="0.2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x14ac:dyDescent="0.2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x14ac:dyDescent="0.2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x14ac:dyDescent="0.2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x14ac:dyDescent="0.2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x14ac:dyDescent="0.2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x14ac:dyDescent="0.2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x14ac:dyDescent="0.2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x14ac:dyDescent="0.2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x14ac:dyDescent="0.2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x14ac:dyDescent="0.2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x14ac:dyDescent="0.2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x14ac:dyDescent="0.2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x14ac:dyDescent="0.2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x14ac:dyDescent="0.2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x14ac:dyDescent="0.2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x14ac:dyDescent="0.2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x14ac:dyDescent="0.2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x14ac:dyDescent="0.2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x14ac:dyDescent="0.2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x14ac:dyDescent="0.2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x14ac:dyDescent="0.2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x14ac:dyDescent="0.2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x14ac:dyDescent="0.2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x14ac:dyDescent="0.2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x14ac:dyDescent="0.2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x14ac:dyDescent="0.2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x14ac:dyDescent="0.2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x14ac:dyDescent="0.2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x14ac:dyDescent="0.2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x14ac:dyDescent="0.2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x14ac:dyDescent="0.2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x14ac:dyDescent="0.2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x14ac:dyDescent="0.2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x14ac:dyDescent="0.2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x14ac:dyDescent="0.2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x14ac:dyDescent="0.2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x14ac:dyDescent="0.2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x14ac:dyDescent="0.2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x14ac:dyDescent="0.2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x14ac:dyDescent="0.2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x14ac:dyDescent="0.2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x14ac:dyDescent="0.2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x14ac:dyDescent="0.2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x14ac:dyDescent="0.2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x14ac:dyDescent="0.2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x14ac:dyDescent="0.2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x14ac:dyDescent="0.2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x14ac:dyDescent="0.2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x14ac:dyDescent="0.2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x14ac:dyDescent="0.2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x14ac:dyDescent="0.2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x14ac:dyDescent="0.2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x14ac:dyDescent="0.2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x14ac:dyDescent="0.2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x14ac:dyDescent="0.2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x14ac:dyDescent="0.2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x14ac:dyDescent="0.2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x14ac:dyDescent="0.2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x14ac:dyDescent="0.2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x14ac:dyDescent="0.2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x14ac:dyDescent="0.2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x14ac:dyDescent="0.2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x14ac:dyDescent="0.2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x14ac:dyDescent="0.2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x14ac:dyDescent="0.2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x14ac:dyDescent="0.2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x14ac:dyDescent="0.2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x14ac:dyDescent="0.2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x14ac:dyDescent="0.2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x14ac:dyDescent="0.2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x14ac:dyDescent="0.2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x14ac:dyDescent="0.2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x14ac:dyDescent="0.2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x14ac:dyDescent="0.2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x14ac:dyDescent="0.2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x14ac:dyDescent="0.2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x14ac:dyDescent="0.2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x14ac:dyDescent="0.2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x14ac:dyDescent="0.2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x14ac:dyDescent="0.2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x14ac:dyDescent="0.2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x14ac:dyDescent="0.2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x14ac:dyDescent="0.2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x14ac:dyDescent="0.2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x14ac:dyDescent="0.2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x14ac:dyDescent="0.2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x14ac:dyDescent="0.2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x14ac:dyDescent="0.2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x14ac:dyDescent="0.2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x14ac:dyDescent="0.2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x14ac:dyDescent="0.2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x14ac:dyDescent="0.2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x14ac:dyDescent="0.2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x14ac:dyDescent="0.2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x14ac:dyDescent="0.2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x14ac:dyDescent="0.2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x14ac:dyDescent="0.2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x14ac:dyDescent="0.2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x14ac:dyDescent="0.2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x14ac:dyDescent="0.2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x14ac:dyDescent="0.2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x14ac:dyDescent="0.2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x14ac:dyDescent="0.2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x14ac:dyDescent="0.2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x14ac:dyDescent="0.2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x14ac:dyDescent="0.2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x14ac:dyDescent="0.2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x14ac:dyDescent="0.2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x14ac:dyDescent="0.2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x14ac:dyDescent="0.2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x14ac:dyDescent="0.2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x14ac:dyDescent="0.2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x14ac:dyDescent="0.2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x14ac:dyDescent="0.2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x14ac:dyDescent="0.2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x14ac:dyDescent="0.2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x14ac:dyDescent="0.2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x14ac:dyDescent="0.2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x14ac:dyDescent="0.2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x14ac:dyDescent="0.2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x14ac:dyDescent="0.2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x14ac:dyDescent="0.2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x14ac:dyDescent="0.2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x14ac:dyDescent="0.2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x14ac:dyDescent="0.2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x14ac:dyDescent="0.2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x14ac:dyDescent="0.2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x14ac:dyDescent="0.2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x14ac:dyDescent="0.2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x14ac:dyDescent="0.2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x14ac:dyDescent="0.2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x14ac:dyDescent="0.2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x14ac:dyDescent="0.2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x14ac:dyDescent="0.2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x14ac:dyDescent="0.2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x14ac:dyDescent="0.2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x14ac:dyDescent="0.2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x14ac:dyDescent="0.2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x14ac:dyDescent="0.2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x14ac:dyDescent="0.2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x14ac:dyDescent="0.2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x14ac:dyDescent="0.2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x14ac:dyDescent="0.2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x14ac:dyDescent="0.2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x14ac:dyDescent="0.2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x14ac:dyDescent="0.2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x14ac:dyDescent="0.2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x14ac:dyDescent="0.2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x14ac:dyDescent="0.2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x14ac:dyDescent="0.2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x14ac:dyDescent="0.2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x14ac:dyDescent="0.2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x14ac:dyDescent="0.2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x14ac:dyDescent="0.2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x14ac:dyDescent="0.2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x14ac:dyDescent="0.2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x14ac:dyDescent="0.2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x14ac:dyDescent="0.2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x14ac:dyDescent="0.2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x14ac:dyDescent="0.2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x14ac:dyDescent="0.2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x14ac:dyDescent="0.2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x14ac:dyDescent="0.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x14ac:dyDescent="0.2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x14ac:dyDescent="0.2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x14ac:dyDescent="0.2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x14ac:dyDescent="0.2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x14ac:dyDescent="0.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x14ac:dyDescent="0.2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x14ac:dyDescent="0.2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x14ac:dyDescent="0.2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x14ac:dyDescent="0.2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x14ac:dyDescent="0.2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x14ac:dyDescent="0.2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x14ac:dyDescent="0.2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x14ac:dyDescent="0.2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x14ac:dyDescent="0.2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x14ac:dyDescent="0.2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x14ac:dyDescent="0.2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x14ac:dyDescent="0.2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x14ac:dyDescent="0.2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x14ac:dyDescent="0.2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x14ac:dyDescent="0.2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x14ac:dyDescent="0.2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x14ac:dyDescent="0.2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x14ac:dyDescent="0.2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x14ac:dyDescent="0.2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x14ac:dyDescent="0.2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x14ac:dyDescent="0.2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x14ac:dyDescent="0.2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x14ac:dyDescent="0.2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x14ac:dyDescent="0.2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x14ac:dyDescent="0.2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x14ac:dyDescent="0.2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x14ac:dyDescent="0.2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x14ac:dyDescent="0.2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x14ac:dyDescent="0.2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x14ac:dyDescent="0.2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x14ac:dyDescent="0.2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x14ac:dyDescent="0.2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x14ac:dyDescent="0.2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x14ac:dyDescent="0.2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x14ac:dyDescent="0.2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x14ac:dyDescent="0.2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x14ac:dyDescent="0.2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x14ac:dyDescent="0.2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x14ac:dyDescent="0.2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x14ac:dyDescent="0.2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x14ac:dyDescent="0.2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x14ac:dyDescent="0.2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x14ac:dyDescent="0.2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x14ac:dyDescent="0.2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x14ac:dyDescent="0.2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x14ac:dyDescent="0.2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x14ac:dyDescent="0.2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x14ac:dyDescent="0.2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x14ac:dyDescent="0.2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x14ac:dyDescent="0.2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x14ac:dyDescent="0.2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x14ac:dyDescent="0.2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x14ac:dyDescent="0.2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x14ac:dyDescent="0.2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x14ac:dyDescent="0.2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x14ac:dyDescent="0.2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x14ac:dyDescent="0.2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x14ac:dyDescent="0.2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x14ac:dyDescent="0.2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x14ac:dyDescent="0.2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x14ac:dyDescent="0.2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x14ac:dyDescent="0.2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x14ac:dyDescent="0.2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x14ac:dyDescent="0.2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x14ac:dyDescent="0.2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x14ac:dyDescent="0.2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x14ac:dyDescent="0.2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x14ac:dyDescent="0.2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x14ac:dyDescent="0.2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x14ac:dyDescent="0.2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x14ac:dyDescent="0.2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x14ac:dyDescent="0.2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x14ac:dyDescent="0.2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x14ac:dyDescent="0.2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x14ac:dyDescent="0.2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x14ac:dyDescent="0.2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x14ac:dyDescent="0.2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x14ac:dyDescent="0.2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x14ac:dyDescent="0.2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x14ac:dyDescent="0.2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x14ac:dyDescent="0.2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x14ac:dyDescent="0.2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x14ac:dyDescent="0.2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x14ac:dyDescent="0.2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x14ac:dyDescent="0.2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x14ac:dyDescent="0.2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x14ac:dyDescent="0.2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x14ac:dyDescent="0.2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x14ac:dyDescent="0.2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x14ac:dyDescent="0.2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x14ac:dyDescent="0.2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x14ac:dyDescent="0.2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x14ac:dyDescent="0.2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x14ac:dyDescent="0.2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x14ac:dyDescent="0.2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x14ac:dyDescent="0.2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x14ac:dyDescent="0.2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x14ac:dyDescent="0.2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x14ac:dyDescent="0.2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x14ac:dyDescent="0.2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x14ac:dyDescent="0.2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x14ac:dyDescent="0.2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x14ac:dyDescent="0.2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x14ac:dyDescent="0.2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x14ac:dyDescent="0.2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x14ac:dyDescent="0.2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x14ac:dyDescent="0.2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x14ac:dyDescent="0.2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x14ac:dyDescent="0.2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x14ac:dyDescent="0.2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x14ac:dyDescent="0.2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x14ac:dyDescent="0.2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x14ac:dyDescent="0.2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x14ac:dyDescent="0.2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x14ac:dyDescent="0.2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x14ac:dyDescent="0.2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x14ac:dyDescent="0.2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x14ac:dyDescent="0.2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x14ac:dyDescent="0.2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x14ac:dyDescent="0.2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x14ac:dyDescent="0.2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x14ac:dyDescent="0.2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x14ac:dyDescent="0.2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x14ac:dyDescent="0.2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x14ac:dyDescent="0.2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x14ac:dyDescent="0.2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x14ac:dyDescent="0.2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x14ac:dyDescent="0.2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x14ac:dyDescent="0.2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x14ac:dyDescent="0.2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x14ac:dyDescent="0.2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x14ac:dyDescent="0.2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x14ac:dyDescent="0.2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x14ac:dyDescent="0.2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x14ac:dyDescent="0.2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x14ac:dyDescent="0.2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x14ac:dyDescent="0.2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x14ac:dyDescent="0.2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x14ac:dyDescent="0.2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x14ac:dyDescent="0.2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x14ac:dyDescent="0.2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x14ac:dyDescent="0.2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x14ac:dyDescent="0.2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x14ac:dyDescent="0.2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x14ac:dyDescent="0.2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x14ac:dyDescent="0.2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x14ac:dyDescent="0.2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x14ac:dyDescent="0.2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x14ac:dyDescent="0.2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x14ac:dyDescent="0.2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x14ac:dyDescent="0.2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x14ac:dyDescent="0.2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x14ac:dyDescent="0.2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x14ac:dyDescent="0.2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x14ac:dyDescent="0.2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x14ac:dyDescent="0.2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x14ac:dyDescent="0.2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x14ac:dyDescent="0.2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x14ac:dyDescent="0.2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x14ac:dyDescent="0.2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x14ac:dyDescent="0.2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x14ac:dyDescent="0.2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x14ac:dyDescent="0.2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x14ac:dyDescent="0.2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x14ac:dyDescent="0.2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x14ac:dyDescent="0.2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x14ac:dyDescent="0.2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x14ac:dyDescent="0.2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x14ac:dyDescent="0.2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x14ac:dyDescent="0.2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x14ac:dyDescent="0.2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x14ac:dyDescent="0.2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x14ac:dyDescent="0.2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x14ac:dyDescent="0.2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x14ac:dyDescent="0.2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x14ac:dyDescent="0.2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x14ac:dyDescent="0.2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x14ac:dyDescent="0.2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x14ac:dyDescent="0.2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x14ac:dyDescent="0.2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x14ac:dyDescent="0.2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x14ac:dyDescent="0.2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x14ac:dyDescent="0.2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x14ac:dyDescent="0.2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x14ac:dyDescent="0.2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x14ac:dyDescent="0.2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x14ac:dyDescent="0.2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x14ac:dyDescent="0.2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x14ac:dyDescent="0.2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x14ac:dyDescent="0.2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x14ac:dyDescent="0.2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x14ac:dyDescent="0.2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x14ac:dyDescent="0.2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x14ac:dyDescent="0.2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x14ac:dyDescent="0.2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x14ac:dyDescent="0.2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x14ac:dyDescent="0.2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x14ac:dyDescent="0.2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x14ac:dyDescent="0.2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x14ac:dyDescent="0.2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x14ac:dyDescent="0.2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x14ac:dyDescent="0.2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x14ac:dyDescent="0.2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x14ac:dyDescent="0.2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x14ac:dyDescent="0.2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x14ac:dyDescent="0.2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x14ac:dyDescent="0.2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x14ac:dyDescent="0.2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x14ac:dyDescent="0.2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x14ac:dyDescent="0.2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x14ac:dyDescent="0.2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x14ac:dyDescent="0.2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x14ac:dyDescent="0.2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x14ac:dyDescent="0.2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x14ac:dyDescent="0.2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x14ac:dyDescent="0.2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x14ac:dyDescent="0.2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x14ac:dyDescent="0.2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x14ac:dyDescent="0.2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x14ac:dyDescent="0.2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x14ac:dyDescent="0.2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x14ac:dyDescent="0.2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x14ac:dyDescent="0.2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x14ac:dyDescent="0.2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x14ac:dyDescent="0.2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x14ac:dyDescent="0.2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x14ac:dyDescent="0.2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x14ac:dyDescent="0.2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x14ac:dyDescent="0.2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x14ac:dyDescent="0.2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x14ac:dyDescent="0.2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x14ac:dyDescent="0.2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x14ac:dyDescent="0.2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x14ac:dyDescent="0.2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x14ac:dyDescent="0.2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x14ac:dyDescent="0.2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x14ac:dyDescent="0.2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x14ac:dyDescent="0.2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x14ac:dyDescent="0.2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x14ac:dyDescent="0.2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x14ac:dyDescent="0.2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x14ac:dyDescent="0.2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x14ac:dyDescent="0.2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x14ac:dyDescent="0.2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x14ac:dyDescent="0.2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x14ac:dyDescent="0.2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x14ac:dyDescent="0.2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x14ac:dyDescent="0.2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x14ac:dyDescent="0.2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x14ac:dyDescent="0.2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x14ac:dyDescent="0.2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x14ac:dyDescent="0.2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x14ac:dyDescent="0.2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x14ac:dyDescent="0.2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x14ac:dyDescent="0.2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x14ac:dyDescent="0.2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x14ac:dyDescent="0.2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x14ac:dyDescent="0.2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x14ac:dyDescent="0.2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x14ac:dyDescent="0.2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x14ac:dyDescent="0.2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x14ac:dyDescent="0.2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x14ac:dyDescent="0.2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x14ac:dyDescent="0.2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x14ac:dyDescent="0.2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x14ac:dyDescent="0.2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x14ac:dyDescent="0.2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x14ac:dyDescent="0.2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x14ac:dyDescent="0.2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x14ac:dyDescent="0.2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x14ac:dyDescent="0.2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x14ac:dyDescent="0.2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x14ac:dyDescent="0.2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x14ac:dyDescent="0.2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x14ac:dyDescent="0.2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x14ac:dyDescent="0.2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x14ac:dyDescent="0.2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x14ac:dyDescent="0.2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x14ac:dyDescent="0.2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x14ac:dyDescent="0.2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x14ac:dyDescent="0.2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x14ac:dyDescent="0.2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x14ac:dyDescent="0.2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x14ac:dyDescent="0.2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x14ac:dyDescent="0.2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x14ac:dyDescent="0.2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x14ac:dyDescent="0.2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x14ac:dyDescent="0.2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x14ac:dyDescent="0.2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x14ac:dyDescent="0.2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x14ac:dyDescent="0.2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x14ac:dyDescent="0.2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x14ac:dyDescent="0.2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x14ac:dyDescent="0.2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x14ac:dyDescent="0.2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x14ac:dyDescent="0.2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x14ac:dyDescent="0.2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x14ac:dyDescent="0.2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x14ac:dyDescent="0.2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x14ac:dyDescent="0.2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x14ac:dyDescent="0.2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x14ac:dyDescent="0.2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x14ac:dyDescent="0.2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x14ac:dyDescent="0.2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x14ac:dyDescent="0.2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x14ac:dyDescent="0.2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x14ac:dyDescent="0.2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x14ac:dyDescent="0.2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x14ac:dyDescent="0.2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x14ac:dyDescent="0.2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x14ac:dyDescent="0.2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x14ac:dyDescent="0.2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x14ac:dyDescent="0.2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x14ac:dyDescent="0.2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x14ac:dyDescent="0.2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x14ac:dyDescent="0.2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x14ac:dyDescent="0.2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x14ac:dyDescent="0.2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x14ac:dyDescent="0.2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x14ac:dyDescent="0.2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x14ac:dyDescent="0.2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x14ac:dyDescent="0.2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x14ac:dyDescent="0.2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x14ac:dyDescent="0.2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x14ac:dyDescent="0.2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x14ac:dyDescent="0.2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x14ac:dyDescent="0.2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x14ac:dyDescent="0.2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x14ac:dyDescent="0.2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x14ac:dyDescent="0.2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x14ac:dyDescent="0.2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x14ac:dyDescent="0.2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x14ac:dyDescent="0.2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x14ac:dyDescent="0.2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x14ac:dyDescent="0.2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x14ac:dyDescent="0.2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x14ac:dyDescent="0.2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x14ac:dyDescent="0.2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x14ac:dyDescent="0.2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x14ac:dyDescent="0.2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x14ac:dyDescent="0.2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x14ac:dyDescent="0.2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x14ac:dyDescent="0.2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x14ac:dyDescent="0.2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x14ac:dyDescent="0.2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x14ac:dyDescent="0.2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x14ac:dyDescent="0.2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x14ac:dyDescent="0.2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x14ac:dyDescent="0.2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x14ac:dyDescent="0.2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x14ac:dyDescent="0.2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x14ac:dyDescent="0.2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x14ac:dyDescent="0.2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x14ac:dyDescent="0.2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x14ac:dyDescent="0.2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x14ac:dyDescent="0.2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x14ac:dyDescent="0.2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x14ac:dyDescent="0.2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x14ac:dyDescent="0.2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x14ac:dyDescent="0.2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x14ac:dyDescent="0.2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x14ac:dyDescent="0.2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x14ac:dyDescent="0.2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x14ac:dyDescent="0.2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x14ac:dyDescent="0.2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x14ac:dyDescent="0.2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x14ac:dyDescent="0.2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x14ac:dyDescent="0.2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x14ac:dyDescent="0.2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x14ac:dyDescent="0.2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x14ac:dyDescent="0.2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x14ac:dyDescent="0.2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x14ac:dyDescent="0.2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x14ac:dyDescent="0.2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x14ac:dyDescent="0.2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x14ac:dyDescent="0.2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x14ac:dyDescent="0.2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x14ac:dyDescent="0.2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x14ac:dyDescent="0.2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x14ac:dyDescent="0.2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x14ac:dyDescent="0.2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x14ac:dyDescent="0.2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x14ac:dyDescent="0.2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x14ac:dyDescent="0.2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x14ac:dyDescent="0.2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x14ac:dyDescent="0.2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x14ac:dyDescent="0.2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x14ac:dyDescent="0.2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x14ac:dyDescent="0.2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x14ac:dyDescent="0.2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x14ac:dyDescent="0.2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x14ac:dyDescent="0.2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x14ac:dyDescent="0.2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x14ac:dyDescent="0.2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x14ac:dyDescent="0.2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x14ac:dyDescent="0.2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x14ac:dyDescent="0.2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x14ac:dyDescent="0.2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x14ac:dyDescent="0.2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x14ac:dyDescent="0.2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x14ac:dyDescent="0.2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x14ac:dyDescent="0.2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x14ac:dyDescent="0.2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x14ac:dyDescent="0.2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x14ac:dyDescent="0.2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x14ac:dyDescent="0.2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x14ac:dyDescent="0.2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x14ac:dyDescent="0.2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x14ac:dyDescent="0.2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x14ac:dyDescent="0.2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x14ac:dyDescent="0.2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x14ac:dyDescent="0.2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x14ac:dyDescent="0.2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x14ac:dyDescent="0.2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x14ac:dyDescent="0.2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x14ac:dyDescent="0.2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x14ac:dyDescent="0.2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x14ac:dyDescent="0.2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x14ac:dyDescent="0.2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x14ac:dyDescent="0.2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x14ac:dyDescent="0.2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x14ac:dyDescent="0.2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x14ac:dyDescent="0.2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x14ac:dyDescent="0.2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x14ac:dyDescent="0.2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x14ac:dyDescent="0.2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x14ac:dyDescent="0.2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x14ac:dyDescent="0.2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x14ac:dyDescent="0.2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x14ac:dyDescent="0.2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x14ac:dyDescent="0.2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x14ac:dyDescent="0.2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x14ac:dyDescent="0.2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x14ac:dyDescent="0.2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2.75" x14ac:dyDescent="0.2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2.75" x14ac:dyDescent="0.2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2.75" x14ac:dyDescent="0.2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2.75" x14ac:dyDescent="0.2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2.75" x14ac:dyDescent="0.2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pane ySplit="1" topLeftCell="A2" activePane="bottomLeft" state="frozen"/>
      <selection pane="bottomLeft"/>
    </sheetView>
  </sheetViews>
  <sheetFormatPr defaultColWidth="14.42578125" defaultRowHeight="15" customHeight="1" x14ac:dyDescent="0.2"/>
  <cols>
    <col min="1" max="1" width="35.85546875" customWidth="1"/>
  </cols>
  <sheetData>
    <row r="1" spans="1:26" ht="267.75" x14ac:dyDescent="0.2">
      <c r="A1" s="41" t="s">
        <v>380</v>
      </c>
      <c r="B1" s="42" t="s">
        <v>391</v>
      </c>
      <c r="C1" s="42" t="s">
        <v>392</v>
      </c>
      <c r="D1" s="42" t="s">
        <v>393</v>
      </c>
      <c r="E1" s="42" t="s">
        <v>384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5" customHeight="1" x14ac:dyDescent="0.2">
      <c r="A2" s="43" t="s">
        <v>385</v>
      </c>
      <c r="B2" s="44">
        <v>40</v>
      </c>
      <c r="C2" s="44">
        <v>40</v>
      </c>
      <c r="D2" s="44">
        <v>20</v>
      </c>
      <c r="E2" s="44">
        <v>100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 x14ac:dyDescent="0.2">
      <c r="A3" s="24" t="s">
        <v>4</v>
      </c>
      <c r="B3" s="45">
        <f>(('Данные для ввода на bus.gov.ru'!AN2/'Данные для ввода на bus.gov.ru'!AO2)*100)*0.4</f>
        <v>38.838709677419359</v>
      </c>
      <c r="C3" s="47">
        <f>(('Данные для ввода на bus.gov.ru'!AQ2/'Данные для ввода на bus.gov.ru'!AR2)*100)*0.4</f>
        <v>39.612903225806456</v>
      </c>
      <c r="D3" s="45">
        <f>(('Данные для ввода на bus.gov.ru'!AT2/'Данные для ввода на bus.gov.ru'!AU2)*100)*0.2</f>
        <v>19.847036328871894</v>
      </c>
      <c r="E3" s="45">
        <f t="shared" ref="E3:E43" si="0">B3+C3+D3</f>
        <v>98.298649232097716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" customHeight="1" x14ac:dyDescent="0.2">
      <c r="A4" s="24" t="s">
        <v>6</v>
      </c>
      <c r="B4" s="45">
        <f>(('Данные для ввода на bus.gov.ru'!AN3/'Данные для ввода на bus.gov.ru'!AO3)*100)*0.4</f>
        <v>39.441535776614316</v>
      </c>
      <c r="C4" s="47">
        <f>(('Данные для ввода на bus.gov.ru'!AQ3/'Данные для ввода на bus.gov.ru'!AR3)*100)*0.4</f>
        <v>39.650959860383949</v>
      </c>
      <c r="D4" s="45">
        <f>(('Данные для ввода на bus.gov.ru'!AT3/'Данные для ввода на bus.gov.ru'!AU3)*100)*0.2</f>
        <v>19.456521739130437</v>
      </c>
      <c r="E4" s="45">
        <f t="shared" si="0"/>
        <v>98.549017376128702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5" customHeight="1" x14ac:dyDescent="0.2">
      <c r="A5" s="24" t="s">
        <v>8</v>
      </c>
      <c r="B5" s="45">
        <f>(('Данные для ввода на bus.gov.ru'!AN4/'Данные для ввода на bus.gov.ru'!AO4)*100)*0.4</f>
        <v>39.116719242902207</v>
      </c>
      <c r="C5" s="47">
        <f>(('Данные для ввода на bus.gov.ru'!AQ4/'Данные для ввода на bus.gov.ru'!AR4)*100)*0.4</f>
        <v>39.242902208201897</v>
      </c>
      <c r="D5" s="45">
        <f>(('Данные для ввода на bus.gov.ru'!AT4/'Данные для ввода на bus.gov.ru'!AU4)*100)*0.2</f>
        <v>19.924812030075188</v>
      </c>
      <c r="E5" s="45">
        <f t="shared" si="0"/>
        <v>98.284433481179292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5" customHeight="1" x14ac:dyDescent="0.2">
      <c r="A6" s="24" t="s">
        <v>10</v>
      </c>
      <c r="B6" s="45">
        <f>(('Данные для ввода на bus.gov.ru'!AN5/'Данные для ввода на bus.gov.ru'!AO5)*100)*0.4</f>
        <v>39.375</v>
      </c>
      <c r="C6" s="47">
        <f>(('Данные для ввода на bus.gov.ru'!AQ5/'Данные для ввода на bus.gov.ru'!AR5)*100)*0.4</f>
        <v>39.25</v>
      </c>
      <c r="D6" s="45">
        <f>(('Данные для ввода на bus.gov.ru'!AT5/'Данные для ввода на bus.gov.ru'!AU5)*100)*0.2</f>
        <v>19.856630824372761</v>
      </c>
      <c r="E6" s="45">
        <f t="shared" si="0"/>
        <v>98.481630824372758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5" customHeight="1" x14ac:dyDescent="0.2">
      <c r="A7" s="24" t="s">
        <v>12</v>
      </c>
      <c r="B7" s="45">
        <f>(('Данные для ввода на bus.gov.ru'!AN6/'Данные для ввода на bus.gov.ru'!AO6)*100)*0.4</f>
        <v>39.512195121951223</v>
      </c>
      <c r="C7" s="47">
        <f>(('Данные для ввода на bus.gov.ru'!AQ6/'Данные для ввода на bus.gov.ru'!AR6)*100)*0.4</f>
        <v>39.837398373983746</v>
      </c>
      <c r="D7" s="45">
        <f>(('Данные для ввода на bus.gov.ru'!AT6/'Данные для ввода на bus.gov.ru'!AU6)*100)*0.2</f>
        <v>19.863945578231295</v>
      </c>
      <c r="E7" s="45">
        <f t="shared" si="0"/>
        <v>99.213539074166263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5" customHeight="1" x14ac:dyDescent="0.2">
      <c r="A8" s="24" t="s">
        <v>13</v>
      </c>
      <c r="B8" s="45">
        <f>(('Данные для ввода на bus.gov.ru'!AN7/'Данные для ввода на bus.gov.ru'!AO7)*100)*0.4</f>
        <v>40</v>
      </c>
      <c r="C8" s="47">
        <f>(('Данные для ввода на bus.gov.ru'!AQ7/'Данные для ввода на bus.gov.ru'!AR7)*100)*0.4</f>
        <v>40</v>
      </c>
      <c r="D8" s="45">
        <f>(('Данные для ввода на bus.gov.ru'!AT7/'Данные для ввода на bus.gov.ru'!AU7)*100)*0.2</f>
        <v>19.757085020242915</v>
      </c>
      <c r="E8" s="45">
        <f t="shared" si="0"/>
        <v>99.757085020242911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5" customHeight="1" x14ac:dyDescent="0.2">
      <c r="A9" s="24" t="s">
        <v>14</v>
      </c>
      <c r="B9" s="45">
        <f>(('Данные для ввода на bus.gov.ru'!AN8/'Данные для ввода на bus.gov.ru'!AO8)*100)*0.4</f>
        <v>39.94389901823282</v>
      </c>
      <c r="C9" s="47">
        <f>(('Данные для ввода на bus.gov.ru'!AQ8/'Данные для ввода на bus.gov.ru'!AR8)*100)*0.4</f>
        <v>39.887798036465639</v>
      </c>
      <c r="D9" s="45">
        <f>(('Данные для ввода на bus.gov.ru'!AT8/'Данные для ввода на bus.gov.ru'!AU8)*100)*0.2</f>
        <v>19.941605839416059</v>
      </c>
      <c r="E9" s="45">
        <f t="shared" si="0"/>
        <v>99.773302894114508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5" customHeight="1" x14ac:dyDescent="0.2">
      <c r="A10" s="24" t="s">
        <v>16</v>
      </c>
      <c r="B10" s="45">
        <f>(('Данные для ввода на bus.gov.ru'!AN9/'Данные для ввода на bus.gov.ru'!AO9)*100)*0.4</f>
        <v>39.379844961240309</v>
      </c>
      <c r="C10" s="47">
        <f>(('Данные для ввода на bus.gov.ru'!AQ9/'Данные для ввода на bus.gov.ru'!AR9)*100)*0.4</f>
        <v>39.689922480620162</v>
      </c>
      <c r="D10" s="45">
        <f>(('Данные для ввода на bus.gov.ru'!AT9/'Данные для ввода на bus.gov.ru'!AU9)*100)*0.2</f>
        <v>19.80952380952381</v>
      </c>
      <c r="E10" s="45">
        <f t="shared" si="0"/>
        <v>98.879291251384288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5" customHeight="1" x14ac:dyDescent="0.2">
      <c r="A11" s="24" t="s">
        <v>18</v>
      </c>
      <c r="B11" s="45">
        <f>(('Данные для ввода на bus.gov.ru'!AN10/'Данные для ввода на bus.gov.ru'!AO10)*100)*0.4</f>
        <v>39.470198675496697</v>
      </c>
      <c r="C11" s="47">
        <f>(('Данные для ввода на bus.gov.ru'!AQ10/'Данные для ввода на bus.gov.ru'!AR10)*100)*0.4</f>
        <v>39.205298013245034</v>
      </c>
      <c r="D11" s="45">
        <f>(('Данные для ввода на bus.gov.ru'!AT10/'Данные для ввода на bus.gov.ru'!AU10)*100)*0.2</f>
        <v>19.840000000000003</v>
      </c>
      <c r="E11" s="45">
        <f t="shared" si="0"/>
        <v>98.515496688741734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5" customHeight="1" x14ac:dyDescent="0.2">
      <c r="A12" s="24" t="s">
        <v>19</v>
      </c>
      <c r="B12" s="45">
        <f>(('Данные для ввода на bus.gov.ru'!AN11/'Данные для ввода на bus.gov.ru'!AO11)*100)*0.4</f>
        <v>38.648648648648653</v>
      </c>
      <c r="C12" s="47">
        <f>(('Данные для ввода на bus.gov.ru'!AQ11/'Данные для ввода на bus.gov.ru'!AR11)*100)*0.4</f>
        <v>38.648648648648653</v>
      </c>
      <c r="D12" s="45">
        <f>(('Данные для ввода на bus.gov.ru'!AT11/'Данные для ввода на bus.gov.ru'!AU11)*100)*0.2</f>
        <v>19.81818181818182</v>
      </c>
      <c r="E12" s="45">
        <f t="shared" si="0"/>
        <v>97.115479115479133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5" customHeight="1" x14ac:dyDescent="0.2">
      <c r="A13" s="24" t="s">
        <v>21</v>
      </c>
      <c r="B13" s="45">
        <f>(('Данные для ввода на bus.gov.ru'!AN12/'Данные для ввода на bus.gov.ru'!AO12)*100)*0.4</f>
        <v>39.649122807017548</v>
      </c>
      <c r="C13" s="47">
        <f>(('Данные для ввода на bus.gov.ru'!AQ12/'Данные для ввода на bus.gov.ru'!AR12)*100)*0.4</f>
        <v>39.298245614035089</v>
      </c>
      <c r="D13" s="45">
        <f>(('Данные для ввода на bus.gov.ru'!AT12/'Данные для ввода на bus.gov.ru'!AU12)*100)*0.2</f>
        <v>19.595959595959599</v>
      </c>
      <c r="E13" s="45">
        <f t="shared" si="0"/>
        <v>98.543328017012229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5" customHeight="1" x14ac:dyDescent="0.2">
      <c r="A14" s="24" t="s">
        <v>23</v>
      </c>
      <c r="B14" s="45">
        <f>(('Данные для ввода на bus.gov.ru'!AN13/'Данные для ввода на bus.gov.ru'!AO13)*100)*0.4</f>
        <v>39.518072289156628</v>
      </c>
      <c r="C14" s="47">
        <f>(('Данные для ввода на bus.gov.ru'!AQ13/'Данные для ввода на bus.gov.ru'!AR13)*100)*0.4</f>
        <v>39.518072289156628</v>
      </c>
      <c r="D14" s="45">
        <f>(('Данные для ввода на bus.gov.ru'!AT13/'Данные для ввода на bus.gov.ru'!AU13)*100)*0.2</f>
        <v>19.871794871794876</v>
      </c>
      <c r="E14" s="45">
        <f t="shared" si="0"/>
        <v>98.907939450108131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5" customHeight="1" x14ac:dyDescent="0.2">
      <c r="A15" s="24" t="s">
        <v>25</v>
      </c>
      <c r="B15" s="45">
        <f>(('Данные для ввода на bus.gov.ru'!AN14/'Данные для ввода на bus.gov.ru'!AO14)*100)*0.4</f>
        <v>37.263157894736842</v>
      </c>
      <c r="C15" s="47">
        <f>(('Данные для ввода на bus.gov.ru'!AQ14/'Данные для ввода на bus.gov.ru'!AR14)*100)*0.4</f>
        <v>36.631578947368425</v>
      </c>
      <c r="D15" s="45">
        <f>(('Данные для ввода на bus.gov.ru'!AT14/'Данные для ввода на bus.gov.ru'!AU14)*100)*0.2</f>
        <v>19.580419580419584</v>
      </c>
      <c r="E15" s="45">
        <f t="shared" si="0"/>
        <v>93.475156422524847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5" customHeight="1" x14ac:dyDescent="0.2">
      <c r="A16" s="24" t="s">
        <v>27</v>
      </c>
      <c r="B16" s="45">
        <f>(('Данные для ввода на bus.gov.ru'!AN15/'Данные для ввода на bus.gov.ru'!AO15)*100)*0.4</f>
        <v>36.433121019108277</v>
      </c>
      <c r="C16" s="47">
        <f>(('Данные для ввода на bus.gov.ru'!AQ15/'Данные для ввода на bus.gov.ru'!AR15)*100)*0.4</f>
        <v>37.70700636942675</v>
      </c>
      <c r="D16" s="45">
        <f>(('Данные для ввода на bus.gov.ru'!AT15/'Данные для ввода на bus.gov.ru'!AU15)*100)*0.2</f>
        <v>19.770114942528735</v>
      </c>
      <c r="E16" s="45">
        <f t="shared" si="0"/>
        <v>93.91024233106377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5" customHeight="1" x14ac:dyDescent="0.2">
      <c r="A17" s="24" t="s">
        <v>29</v>
      </c>
      <c r="B17" s="45">
        <f>(('Данные для ввода на bus.gov.ru'!AN16/'Данные для ввода на bus.gov.ru'!AO16)*100)*0.4</f>
        <v>36.595744680851062</v>
      </c>
      <c r="C17" s="47">
        <f>(('Данные для ввода на bus.gov.ru'!AQ16/'Данные для ввода на bus.gov.ru'!AR16)*100)*0.4</f>
        <v>35.744680851063826</v>
      </c>
      <c r="D17" s="45">
        <f>(('Данные для ввода на bus.gov.ru'!AT16/'Данные для ввода на bus.gov.ru'!AU16)*100)*0.2</f>
        <v>19.215686274509807</v>
      </c>
      <c r="E17" s="45">
        <f t="shared" si="0"/>
        <v>91.556111806424695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5" customHeight="1" x14ac:dyDescent="0.2">
      <c r="A18" s="24" t="s">
        <v>31</v>
      </c>
      <c r="B18" s="45">
        <f>(('Данные для ввода на bus.gov.ru'!AN17/'Данные для ввода на bus.gov.ru'!AO17)*100)*0.4</f>
        <v>38.01418439716312</v>
      </c>
      <c r="C18" s="47">
        <f>(('Данные для ввода на bus.gov.ru'!AQ17/'Данные для ввода на bus.gov.ru'!AR17)*100)*0.4</f>
        <v>36.312056737588655</v>
      </c>
      <c r="D18" s="45">
        <f>(('Данные для ввода на bus.gov.ru'!AT17/'Данные для ввода на bus.gov.ru'!AU17)*100)*0.2</f>
        <v>19.545454545454547</v>
      </c>
      <c r="E18" s="45">
        <f t="shared" si="0"/>
        <v>93.871695680206315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5" customHeight="1" x14ac:dyDescent="0.2">
      <c r="A19" s="24" t="s">
        <v>33</v>
      </c>
      <c r="B19" s="45">
        <f>(('Данные для ввода на bus.gov.ru'!AN18/'Данные для ввода на bus.gov.ru'!AO18)*100)*0.4</f>
        <v>35.764705882352949</v>
      </c>
      <c r="C19" s="47">
        <f>(('Данные для ввода на bus.gov.ru'!AQ18/'Данные для ввода на bus.gov.ru'!AR18)*100)*0.4</f>
        <v>36.235294117647065</v>
      </c>
      <c r="D19" s="45">
        <f>(('Данные для ввода на bus.gov.ru'!AT18/'Данные для ввода на bus.gov.ru'!AU18)*100)*0.2</f>
        <v>19.545454545454547</v>
      </c>
      <c r="E19" s="45">
        <f t="shared" si="0"/>
        <v>91.545454545454561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" customHeight="1" x14ac:dyDescent="0.2">
      <c r="A20" s="24" t="s">
        <v>35</v>
      </c>
      <c r="B20" s="45">
        <f>(('Данные для ввода на bus.gov.ru'!AN19/'Данные для ввода на bus.gov.ru'!AO19)*100)*0.4</f>
        <v>38.036809815950924</v>
      </c>
      <c r="C20" s="47">
        <f>(('Данные для ввода на bus.gov.ru'!AQ19/'Данные для ввода на bus.gov.ru'!AR19)*100)*0.4</f>
        <v>37.791411042944787</v>
      </c>
      <c r="D20" s="45">
        <f>(('Данные для ввода на bus.gov.ru'!AT19/'Данные для ввода на bus.gov.ru'!AU19)*100)*0.2</f>
        <v>19.238095238095241</v>
      </c>
      <c r="E20" s="45">
        <f t="shared" si="0"/>
        <v>95.06631609699096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" customHeight="1" x14ac:dyDescent="0.2">
      <c r="A21" s="24" t="s">
        <v>37</v>
      </c>
      <c r="B21" s="45">
        <f>(('Данные для ввода на bus.gov.ru'!AN20/'Данные для ввода на bus.gov.ru'!AO20)*100)*0.4</f>
        <v>37.156398104265406</v>
      </c>
      <c r="C21" s="47">
        <f>(('Данные для ввода на bus.gov.ru'!AQ20/'Данные для ввода на bus.gov.ru'!AR20)*100)*0.4</f>
        <v>37.156398104265406</v>
      </c>
      <c r="D21" s="45">
        <f>(('Данные для ввода на bus.gov.ru'!AT20/'Данные для ввода на bus.gov.ru'!AU20)*100)*0.2</f>
        <v>19.666666666666668</v>
      </c>
      <c r="E21" s="45">
        <f t="shared" si="0"/>
        <v>93.979462875197484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" customHeight="1" x14ac:dyDescent="0.2">
      <c r="A22" s="24" t="s">
        <v>39</v>
      </c>
      <c r="B22" s="45">
        <f>(('Данные для ввода на bus.gov.ru'!AN21/'Данные для ввода на bus.gov.ru'!AO21)*100)*0.4</f>
        <v>36.216216216216218</v>
      </c>
      <c r="C22" s="47">
        <f>(('Данные для ввода на bus.gov.ru'!AQ21/'Данные для ввода на bus.gov.ru'!AR21)*100)*0.4</f>
        <v>36.216216216216218</v>
      </c>
      <c r="D22" s="45">
        <f>(('Данные для ввода на bus.gov.ru'!AT21/'Данные для ввода на bus.gov.ru'!AU21)*100)*0.2</f>
        <v>19.746835443037977</v>
      </c>
      <c r="E22" s="45">
        <f t="shared" si="0"/>
        <v>92.179267875470416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" customHeight="1" x14ac:dyDescent="0.2">
      <c r="A23" s="24" t="s">
        <v>40</v>
      </c>
      <c r="B23" s="45">
        <f>(('Данные для ввода на bus.gov.ru'!AN22/'Данные для ввода на bus.gov.ru'!AO22)*100)*0.4</f>
        <v>37.857142857142854</v>
      </c>
      <c r="C23" s="47">
        <f>(('Данные для ввода на bus.gov.ru'!AQ22/'Данные для ввода на bus.gov.ru'!AR22)*100)*0.4</f>
        <v>37.61904761904762</v>
      </c>
      <c r="D23" s="45">
        <f>(('Данные для ввода на bus.gov.ru'!AT22/'Данные для ввода на bus.gov.ru'!AU22)*100)*0.2</f>
        <v>19.449541284403672</v>
      </c>
      <c r="E23" s="45">
        <f t="shared" si="0"/>
        <v>94.925731760594147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2.75" x14ac:dyDescent="0.2">
      <c r="A24" s="24" t="s">
        <v>42</v>
      </c>
      <c r="B24" s="45">
        <f>(('Данные для ввода на bus.gov.ru'!AN23/'Данные для ввода на bus.gov.ru'!AO23)*100)*0.4</f>
        <v>38.232044198895032</v>
      </c>
      <c r="C24" s="47">
        <f>(('Данные для ввода на bus.gov.ru'!AQ23/'Данные для ввода на bus.gov.ru'!AR23)*100)*0.4</f>
        <v>37.790055248618785</v>
      </c>
      <c r="D24" s="45">
        <f>(('Данные для ввода на bus.gov.ru'!AT23/'Данные для ввода на bus.gov.ru'!AU23)*100)*0.2</f>
        <v>19.252336448598133</v>
      </c>
      <c r="E24" s="45">
        <f t="shared" si="0"/>
        <v>95.274435896111953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x14ac:dyDescent="0.2">
      <c r="A25" s="24" t="s">
        <v>44</v>
      </c>
      <c r="B25" s="45">
        <f>(('Данные для ввода на bus.gov.ru'!AN24/'Данные для ввода на bus.gov.ru'!AO24)*100)*0.4</f>
        <v>37.222222222222221</v>
      </c>
      <c r="C25" s="47">
        <f>(('Данные для ввода на bus.gov.ru'!AQ24/'Данные для ввода на bus.gov.ru'!AR24)*100)*0.4</f>
        <v>36.527777777777779</v>
      </c>
      <c r="D25" s="45">
        <f>(('Данные для ввода на bus.gov.ru'!AT24/'Данные для ввода на bus.gov.ru'!AU24)*100)*0.2</f>
        <v>19.435028248587571</v>
      </c>
      <c r="E25" s="45">
        <f t="shared" si="0"/>
        <v>93.185028248587571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x14ac:dyDescent="0.2">
      <c r="A26" s="24" t="s">
        <v>46</v>
      </c>
      <c r="B26" s="45">
        <f>(('Данные для ввода на bus.gov.ru'!AN25/'Данные для ввода на bus.gov.ru'!AO25)*100)*0.4</f>
        <v>36.8503937007874</v>
      </c>
      <c r="C26" s="47">
        <f>(('Данные для ввода на bus.gov.ru'!AQ25/'Данные для ввода на bus.gov.ru'!AR25)*100)*0.4</f>
        <v>37.165354330708666</v>
      </c>
      <c r="D26" s="45">
        <f>(('Данные для ввода на bus.gov.ru'!AT25/'Данные для ввода на bus.gov.ru'!AU25)*100)*0.2</f>
        <v>19.512195121951223</v>
      </c>
      <c r="E26" s="45">
        <f t="shared" si="0"/>
        <v>93.527943153447282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x14ac:dyDescent="0.2">
      <c r="A27" s="24" t="s">
        <v>48</v>
      </c>
      <c r="B27" s="45">
        <f>(('Данные для ввода на bus.gov.ru'!AN26/'Данные для ввода на bus.gov.ru'!AO26)*100)*0.4</f>
        <v>39.61904761904762</v>
      </c>
      <c r="C27" s="47">
        <f>(('Данные для ввода на bus.gov.ru'!AQ26/'Данные для ввода на bus.gov.ru'!AR26)*100)*0.4</f>
        <v>38.476190476190482</v>
      </c>
      <c r="D27" s="45">
        <f>(('Данные для ввода на bus.gov.ru'!AT26/'Данные для ввода на bus.gov.ru'!AU26)*100)*0.2</f>
        <v>20</v>
      </c>
      <c r="E27" s="45">
        <f t="shared" si="0"/>
        <v>98.095238095238102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x14ac:dyDescent="0.2">
      <c r="A28" s="24" t="s">
        <v>50</v>
      </c>
      <c r="B28" s="45">
        <f>(('Данные для ввода на bus.gov.ru'!AN27/'Данные для ввода на bus.gov.ru'!AO27)*100)*0.4</f>
        <v>38.400000000000006</v>
      </c>
      <c r="C28" s="47">
        <f>(('Данные для ввода на bus.gov.ru'!AQ27/'Данные для ввода на bus.gov.ru'!AR27)*100)*0.4</f>
        <v>38.666666666666671</v>
      </c>
      <c r="D28" s="45">
        <f>(('Данные для ввода на bus.gov.ru'!AT27/'Данные для ввода на bus.gov.ru'!AU27)*100)*0.2</f>
        <v>19.5</v>
      </c>
      <c r="E28" s="45">
        <f t="shared" si="0"/>
        <v>96.566666666666677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x14ac:dyDescent="0.2">
      <c r="A29" s="24" t="s">
        <v>52</v>
      </c>
      <c r="B29" s="45">
        <f>(('Данные для ввода на bus.gov.ru'!AN28/'Данные для ввода на bus.gov.ru'!AO28)*100)*0.4</f>
        <v>36.646706586826348</v>
      </c>
      <c r="C29" s="47">
        <f>(('Данные для ввода на bus.gov.ru'!AQ28/'Данные для ввода на bus.gov.ru'!AR28)*100)*0.4</f>
        <v>35.688622754491021</v>
      </c>
      <c r="D29" s="45">
        <f>(('Данные для ввода на bus.gov.ru'!AT28/'Данные для ввода на bus.gov.ru'!AU28)*100)*0.2</f>
        <v>18.478260869565219</v>
      </c>
      <c r="E29" s="45">
        <f t="shared" si="0"/>
        <v>90.81359021088258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x14ac:dyDescent="0.2">
      <c r="A30" s="24" t="s">
        <v>54</v>
      </c>
      <c r="B30" s="45">
        <f>(('Данные для ввода на bus.gov.ru'!AN29/'Данные для ввода на bus.gov.ru'!AO29)*100)*0.4</f>
        <v>36.853932584269664</v>
      </c>
      <c r="C30" s="47">
        <f>(('Данные для ввода на bus.gov.ru'!AQ29/'Данные для ввода на bus.gov.ru'!AR29)*100)*0.4</f>
        <v>37.303370786516858</v>
      </c>
      <c r="D30" s="45">
        <f>(('Данные для ввода на bus.gov.ru'!AT29/'Данные для ввода на bus.gov.ru'!AU29)*100)*0.2</f>
        <v>19.53846153846154</v>
      </c>
      <c r="E30" s="45">
        <f t="shared" si="0"/>
        <v>93.695764909248055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x14ac:dyDescent="0.2">
      <c r="A31" s="24" t="s">
        <v>56</v>
      </c>
      <c r="B31" s="45">
        <f>(('Данные для ввода на bus.gov.ru'!AN30/'Данные для ввода на bus.gov.ru'!AO30)*100)*0.4</f>
        <v>36.585365853658537</v>
      </c>
      <c r="C31" s="47">
        <f>(('Данные для ввода на bus.gov.ru'!AQ30/'Данные для ввода на bus.gov.ru'!AR30)*100)*0.4</f>
        <v>37.560975609756092</v>
      </c>
      <c r="D31" s="45">
        <f>(('Данные для ввода на bus.gov.ru'!AT30/'Данные для ввода на bus.gov.ru'!AU30)*100)*0.2</f>
        <v>19.008264462809919</v>
      </c>
      <c r="E31" s="45">
        <f t="shared" si="0"/>
        <v>93.154605926224548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x14ac:dyDescent="0.2">
      <c r="A32" s="24" t="s">
        <v>58</v>
      </c>
      <c r="B32" s="45">
        <f>(('Данные для ввода на bus.gov.ru'!AN31/'Данные для ввода на bus.gov.ru'!AO31)*100)*0.4</f>
        <v>39.491525423728817</v>
      </c>
      <c r="C32" s="47">
        <f>(('Данные для ввода на bus.gov.ru'!AQ31/'Данные для ввода на bus.gov.ru'!AR31)*100)*0.4</f>
        <v>38.983050847457633</v>
      </c>
      <c r="D32" s="45">
        <f>(('Данные для ввода на bus.gov.ru'!AT31/'Данные для ввода на bus.gov.ru'!AU31)*100)*0.2</f>
        <v>20</v>
      </c>
      <c r="E32" s="45">
        <f t="shared" si="0"/>
        <v>98.47457627118645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x14ac:dyDescent="0.2">
      <c r="A33" s="24" t="s">
        <v>60</v>
      </c>
      <c r="B33" s="45">
        <f>(('Данные для ввода на bus.gov.ru'!AN32/'Данные для ввода на bus.gov.ru'!AO32)*100)*0.4</f>
        <v>38.627450980392155</v>
      </c>
      <c r="C33" s="47">
        <f>(('Данные для ввода на bus.gov.ru'!AQ32/'Данные для ввода на bus.gov.ru'!AR32)*100)*0.4</f>
        <v>39.019607843137258</v>
      </c>
      <c r="D33" s="45">
        <f>(('Данные для ввода на bus.gov.ru'!AT32/'Данные для ввода на bus.gov.ru'!AU32)*100)*0.2</f>
        <v>19.816513761467892</v>
      </c>
      <c r="E33" s="45">
        <f t="shared" si="0"/>
        <v>97.463572584997308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x14ac:dyDescent="0.2">
      <c r="A34" s="24" t="s">
        <v>64</v>
      </c>
      <c r="B34" s="45">
        <f>(('Данные для ввода на bus.gov.ru'!AN33/'Данные для ввода на bus.gov.ru'!AO33)*100)*0.4</f>
        <v>39.365079365079367</v>
      </c>
      <c r="C34" s="47">
        <f>(('Данные для ввода на bus.gov.ru'!AQ33/'Данные для ввода на bus.gov.ru'!AR33)*100)*0.4</f>
        <v>39.788359788359791</v>
      </c>
      <c r="D34" s="45">
        <f>(('Данные для ввода на bus.gov.ru'!AT33/'Данные для ввода на bus.gov.ru'!AU33)*100)*0.2</f>
        <v>19.837398373983742</v>
      </c>
      <c r="E34" s="45">
        <f t="shared" si="0"/>
        <v>98.990837527422912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x14ac:dyDescent="0.2">
      <c r="A35" s="34" t="s">
        <v>307</v>
      </c>
      <c r="B35" s="45">
        <f>(('Данные для ввода на bus.gov.ru'!AN34/'Данные для ввода на bus.gov.ru'!AO34)*100)*0.4</f>
        <v>37.473684210526322</v>
      </c>
      <c r="C35" s="47">
        <f>(('Данные для ввода на bus.gov.ru'!AQ34/'Данные для ввода на bus.gov.ru'!AR34)*100)*0.4</f>
        <v>38.105263157894733</v>
      </c>
      <c r="D35" s="45">
        <f>(('Данные для ввода на bus.gov.ru'!AT34/'Данные для ввода на bus.gov.ru'!AU34)*100)*0.2</f>
        <v>19.63963963963964</v>
      </c>
      <c r="E35" s="45">
        <f t="shared" si="0"/>
        <v>95.218587008060695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x14ac:dyDescent="0.2">
      <c r="A36" s="24" t="s">
        <v>65</v>
      </c>
      <c r="B36" s="45">
        <f>(('Данные для ввода на bus.gov.ru'!AN35/'Данные для ввода на bus.gov.ru'!AO35)*100)*0.4</f>
        <v>37.368421052631582</v>
      </c>
      <c r="C36" s="47">
        <f>(('Данные для ввода на bus.gov.ru'!AQ35/'Данные для ввода на bus.gov.ru'!AR35)*100)*0.4</f>
        <v>35.789473684210527</v>
      </c>
      <c r="D36" s="45">
        <f>(('Данные для ввода на bus.gov.ru'!AT35/'Данные для ввода на bus.gov.ru'!AU35)*100)*0.2</f>
        <v>19</v>
      </c>
      <c r="E36" s="45">
        <f t="shared" si="0"/>
        <v>92.15789473684211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x14ac:dyDescent="0.2">
      <c r="A37" s="24" t="s">
        <v>67</v>
      </c>
      <c r="B37" s="45">
        <f>(('Данные для ввода на bus.gov.ru'!AN36/'Данные для ввода на bus.gov.ru'!AO36)*100)*0.4</f>
        <v>38.642297650130558</v>
      </c>
      <c r="C37" s="47">
        <f>(('Данные для ввода на bus.gov.ru'!AQ36/'Данные для ввода на bus.gov.ru'!AR36)*100)*0.4</f>
        <v>38.433420365535255</v>
      </c>
      <c r="D37" s="45">
        <f>(('Данные для ввода на bus.gov.ru'!AT36/'Данные для ввода на bus.gov.ru'!AU36)*100)*0.2</f>
        <v>19.18495297805643</v>
      </c>
      <c r="E37" s="45">
        <f t="shared" si="0"/>
        <v>96.260670993722243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x14ac:dyDescent="0.2">
      <c r="A38" s="24" t="s">
        <v>70</v>
      </c>
      <c r="B38" s="45">
        <f>(('Данные для ввода на bus.gov.ru'!AN37/'Данные для ввода на bus.gov.ru'!AO37)*100)*0.4</f>
        <v>36.02094240837696</v>
      </c>
      <c r="C38" s="47">
        <f>(('Данные для ввода на bus.gov.ru'!AQ37/'Данные для ввода на bus.gov.ru'!AR37)*100)*0.4</f>
        <v>37.626527050610825</v>
      </c>
      <c r="D38" s="45">
        <f>(('Данные для ввода на bus.gov.ru'!AT37/'Данные для ввода на bus.gov.ru'!AU37)*100)*0.2</f>
        <v>18.625954198473284</v>
      </c>
      <c r="E38" s="45">
        <f t="shared" si="0"/>
        <v>92.273423657461066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x14ac:dyDescent="0.2">
      <c r="A39" s="24" t="s">
        <v>69</v>
      </c>
      <c r="B39" s="45">
        <f>(('Данные для ввода на bus.gov.ru'!AN38/'Данные для ввода на bus.gov.ru'!AO38)*100)*0.4</f>
        <v>37.761557177615572</v>
      </c>
      <c r="C39" s="47">
        <f>(('Данные для ввода на bus.gov.ru'!AQ38/'Данные для ввода на bus.gov.ru'!AR38)*100)*0.4</f>
        <v>37.761557177615572</v>
      </c>
      <c r="D39" s="45">
        <f>(('Данные для ввода на bus.gov.ru'!AT38/'Данные для ввода на bus.gov.ru'!AU38)*100)*0.2</f>
        <v>18.787878787878789</v>
      </c>
      <c r="E39" s="45">
        <f t="shared" si="0"/>
        <v>94.310993143109926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x14ac:dyDescent="0.2">
      <c r="A40" s="24" t="s">
        <v>72</v>
      </c>
      <c r="B40" s="45">
        <f>(('Данные для ввода на bus.gov.ru'!AN39/'Данные для ввода на bus.gov.ru'!AO39)*100)*0.4</f>
        <v>34.423592493297591</v>
      </c>
      <c r="C40" s="47">
        <f>(('Данные для ввода на bus.gov.ru'!AQ39/'Данные для ввода на bus.gov.ru'!AR39)*100)*0.4</f>
        <v>37.31903485254692</v>
      </c>
      <c r="D40" s="45">
        <f>(('Данные для ввода на bus.gov.ru'!AT39/'Данные для ввода на bus.gov.ru'!AU39)*100)*0.2</f>
        <v>17.297297297297298</v>
      </c>
      <c r="E40" s="45">
        <f t="shared" si="0"/>
        <v>89.039924643141802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x14ac:dyDescent="0.2">
      <c r="A41" s="24" t="s">
        <v>74</v>
      </c>
      <c r="B41" s="45">
        <f>(('Данные для ввода на bus.gov.ru'!AN40/'Данные для ввода на bus.gov.ru'!AO40)*100)*0.4</f>
        <v>34.713656387665196</v>
      </c>
      <c r="C41" s="47">
        <f>(('Данные для ввода на bus.gov.ru'!AQ40/'Данные для ввода на bus.gov.ru'!AR40)*100)*0.4</f>
        <v>36.123348017621147</v>
      </c>
      <c r="D41" s="45">
        <f>(('Данные для ввода на bus.gov.ru'!AT40/'Данные для ввода на bus.gov.ru'!AU40)*100)*0.2</f>
        <v>17.976190476190478</v>
      </c>
      <c r="E41" s="45">
        <f t="shared" si="0"/>
        <v>88.813194881476818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x14ac:dyDescent="0.2">
      <c r="A42" s="24" t="s">
        <v>76</v>
      </c>
      <c r="B42" s="45">
        <f>(('Данные для ввода на bus.gov.ru'!AN41/'Данные для ввода на bus.gov.ru'!AO41)*100)*0.4</f>
        <v>33.623188405797102</v>
      </c>
      <c r="C42" s="47">
        <f>(('Данные для ввода на bus.gov.ru'!AQ41/'Данные для ввода на bus.gov.ru'!AR41)*100)*0.4</f>
        <v>38.325281803542673</v>
      </c>
      <c r="D42" s="45">
        <f>(('Данные для ввода на bus.gov.ru'!AT41/'Данные для ввода на bus.gov.ru'!AU41)*100)*0.2</f>
        <v>19.026548672566374</v>
      </c>
      <c r="E42" s="45">
        <f t="shared" si="0"/>
        <v>90.975018881906152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x14ac:dyDescent="0.2">
      <c r="A43" s="24" t="s">
        <v>78</v>
      </c>
      <c r="B43" s="45">
        <f>(('Данные для ввода на bus.gov.ru'!AN42/'Данные для ввода на bus.gov.ru'!AO42)*100)*0.4</f>
        <v>34.296160877513714</v>
      </c>
      <c r="C43" s="47">
        <f>(('Данные для ввода на bus.gov.ru'!AQ42/'Данные для ввода на bus.gov.ru'!AR42)*100)*0.4</f>
        <v>37.69652650822669</v>
      </c>
      <c r="D43" s="45">
        <f>(('Данные для ввода на bus.gov.ru'!AT42/'Данные для ввода на bus.gov.ru'!AU42)*100)*0.2</f>
        <v>18.55</v>
      </c>
      <c r="E43" s="45">
        <f t="shared" si="0"/>
        <v>90.542687385740393</v>
      </c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x14ac:dyDescent="0.2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x14ac:dyDescent="0.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x14ac:dyDescent="0.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x14ac:dyDescent="0.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x14ac:dyDescent="0.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x14ac:dyDescent="0.2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x14ac:dyDescent="0.2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x14ac:dyDescent="0.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x14ac:dyDescent="0.2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x14ac:dyDescent="0.2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x14ac:dyDescent="0.2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x14ac:dyDescent="0.2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x14ac:dyDescent="0.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x14ac:dyDescent="0.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x14ac:dyDescent="0.2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x14ac:dyDescent="0.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x14ac:dyDescent="0.2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x14ac:dyDescent="0.2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x14ac:dyDescent="0.2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x14ac:dyDescent="0.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x14ac:dyDescent="0.2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x14ac:dyDescent="0.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x14ac:dyDescent="0.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x14ac:dyDescent="0.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x14ac:dyDescent="0.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x14ac:dyDescent="0.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x14ac:dyDescent="0.2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x14ac:dyDescent="0.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x14ac:dyDescent="0.2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x14ac:dyDescent="0.2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x14ac:dyDescent="0.2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x14ac:dyDescent="0.2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x14ac:dyDescent="0.2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x14ac:dyDescent="0.2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x14ac:dyDescent="0.2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x14ac:dyDescent="0.2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x14ac:dyDescent="0.2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x14ac:dyDescent="0.2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x14ac:dyDescent="0.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x14ac:dyDescent="0.2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x14ac:dyDescent="0.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x14ac:dyDescent="0.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x14ac:dyDescent="0.2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x14ac:dyDescent="0.2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x14ac:dyDescent="0.2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x14ac:dyDescent="0.2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x14ac:dyDescent="0.2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x14ac:dyDescent="0.2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x14ac:dyDescent="0.2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x14ac:dyDescent="0.2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x14ac:dyDescent="0.2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x14ac:dyDescent="0.2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x14ac:dyDescent="0.2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x14ac:dyDescent="0.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x14ac:dyDescent="0.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x14ac:dyDescent="0.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x14ac:dyDescent="0.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x14ac:dyDescent="0.2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x14ac:dyDescent="0.2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x14ac:dyDescent="0.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x14ac:dyDescent="0.2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x14ac:dyDescent="0.2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x14ac:dyDescent="0.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x14ac:dyDescent="0.2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x14ac:dyDescent="0.2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x14ac:dyDescent="0.2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x14ac:dyDescent="0.2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x14ac:dyDescent="0.2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x14ac:dyDescent="0.2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x14ac:dyDescent="0.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x14ac:dyDescent="0.2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x14ac:dyDescent="0.2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x14ac:dyDescent="0.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x14ac:dyDescent="0.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x14ac:dyDescent="0.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x14ac:dyDescent="0.2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x14ac:dyDescent="0.2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x14ac:dyDescent="0.2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x14ac:dyDescent="0.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x14ac:dyDescent="0.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x14ac:dyDescent="0.2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x14ac:dyDescent="0.2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x14ac:dyDescent="0.2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x14ac:dyDescent="0.2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x14ac:dyDescent="0.2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x14ac:dyDescent="0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x14ac:dyDescent="0.2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x14ac:dyDescent="0.2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x14ac:dyDescent="0.2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x14ac:dyDescent="0.2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x14ac:dyDescent="0.2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x14ac:dyDescent="0.2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x14ac:dyDescent="0.2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x14ac:dyDescent="0.2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x14ac:dyDescent="0.2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x14ac:dyDescent="0.2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x14ac:dyDescent="0.2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x14ac:dyDescent="0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x14ac:dyDescent="0.2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x14ac:dyDescent="0.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x14ac:dyDescent="0.2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x14ac:dyDescent="0.2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x14ac:dyDescent="0.2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x14ac:dyDescent="0.2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x14ac:dyDescent="0.2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x14ac:dyDescent="0.2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x14ac:dyDescent="0.2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x14ac:dyDescent="0.2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x14ac:dyDescent="0.2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x14ac:dyDescent="0.2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x14ac:dyDescent="0.2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x14ac:dyDescent="0.2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x14ac:dyDescent="0.2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x14ac:dyDescent="0.2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x14ac:dyDescent="0.2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x14ac:dyDescent="0.2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x14ac:dyDescent="0.2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x14ac:dyDescent="0.2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x14ac:dyDescent="0.2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x14ac:dyDescent="0.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x14ac:dyDescent="0.2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x14ac:dyDescent="0.2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x14ac:dyDescent="0.2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x14ac:dyDescent="0.2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x14ac:dyDescent="0.2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x14ac:dyDescent="0.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x14ac:dyDescent="0.2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x14ac:dyDescent="0.2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x14ac:dyDescent="0.2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x14ac:dyDescent="0.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x14ac:dyDescent="0.2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x14ac:dyDescent="0.2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x14ac:dyDescent="0.2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x14ac:dyDescent="0.2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x14ac:dyDescent="0.2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x14ac:dyDescent="0.2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x14ac:dyDescent="0.2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x14ac:dyDescent="0.2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x14ac:dyDescent="0.2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x14ac:dyDescent="0.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x14ac:dyDescent="0.2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x14ac:dyDescent="0.2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x14ac:dyDescent="0.2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x14ac:dyDescent="0.2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x14ac:dyDescent="0.2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x14ac:dyDescent="0.2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x14ac:dyDescent="0.2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x14ac:dyDescent="0.2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x14ac:dyDescent="0.2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x14ac:dyDescent="0.2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x14ac:dyDescent="0.2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x14ac:dyDescent="0.2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x14ac:dyDescent="0.2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x14ac:dyDescent="0.2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x14ac:dyDescent="0.2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x14ac:dyDescent="0.2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x14ac:dyDescent="0.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x14ac:dyDescent="0.2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x14ac:dyDescent="0.2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x14ac:dyDescent="0.2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x14ac:dyDescent="0.2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x14ac:dyDescent="0.2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x14ac:dyDescent="0.2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x14ac:dyDescent="0.2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x14ac:dyDescent="0.2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x14ac:dyDescent="0.2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x14ac:dyDescent="0.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x14ac:dyDescent="0.2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x14ac:dyDescent="0.2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x14ac:dyDescent="0.2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x14ac:dyDescent="0.2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x14ac:dyDescent="0.2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x14ac:dyDescent="0.2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x14ac:dyDescent="0.2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x14ac:dyDescent="0.2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x14ac:dyDescent="0.2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x14ac:dyDescent="0.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x14ac:dyDescent="0.2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x14ac:dyDescent="0.2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x14ac:dyDescent="0.2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x14ac:dyDescent="0.2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x14ac:dyDescent="0.2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x14ac:dyDescent="0.2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x14ac:dyDescent="0.2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x14ac:dyDescent="0.2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x14ac:dyDescent="0.2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x14ac:dyDescent="0.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x14ac:dyDescent="0.2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x14ac:dyDescent="0.2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x14ac:dyDescent="0.2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x14ac:dyDescent="0.2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x14ac:dyDescent="0.2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x14ac:dyDescent="0.2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x14ac:dyDescent="0.2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x14ac:dyDescent="0.2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x14ac:dyDescent="0.2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x14ac:dyDescent="0.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x14ac:dyDescent="0.2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x14ac:dyDescent="0.2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x14ac:dyDescent="0.2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x14ac:dyDescent="0.2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x14ac:dyDescent="0.2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x14ac:dyDescent="0.2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x14ac:dyDescent="0.2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x14ac:dyDescent="0.2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x14ac:dyDescent="0.2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x14ac:dyDescent="0.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x14ac:dyDescent="0.2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x14ac:dyDescent="0.2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x14ac:dyDescent="0.2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x14ac:dyDescent="0.2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x14ac:dyDescent="0.2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x14ac:dyDescent="0.2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x14ac:dyDescent="0.2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x14ac:dyDescent="0.2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x14ac:dyDescent="0.2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x14ac:dyDescent="0.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x14ac:dyDescent="0.2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x14ac:dyDescent="0.2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x14ac:dyDescent="0.2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x14ac:dyDescent="0.2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x14ac:dyDescent="0.2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x14ac:dyDescent="0.2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x14ac:dyDescent="0.2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x14ac:dyDescent="0.2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x14ac:dyDescent="0.2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x14ac:dyDescent="0.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x14ac:dyDescent="0.2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x14ac:dyDescent="0.2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x14ac:dyDescent="0.2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x14ac:dyDescent="0.2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x14ac:dyDescent="0.2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x14ac:dyDescent="0.2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x14ac:dyDescent="0.2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x14ac:dyDescent="0.2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x14ac:dyDescent="0.2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x14ac:dyDescent="0.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x14ac:dyDescent="0.2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x14ac:dyDescent="0.2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x14ac:dyDescent="0.2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x14ac:dyDescent="0.2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x14ac:dyDescent="0.2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x14ac:dyDescent="0.2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x14ac:dyDescent="0.2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x14ac:dyDescent="0.2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x14ac:dyDescent="0.2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x14ac:dyDescent="0.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x14ac:dyDescent="0.2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x14ac:dyDescent="0.2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x14ac:dyDescent="0.2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x14ac:dyDescent="0.2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x14ac:dyDescent="0.2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x14ac:dyDescent="0.2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x14ac:dyDescent="0.2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x14ac:dyDescent="0.2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x14ac:dyDescent="0.2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x14ac:dyDescent="0.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x14ac:dyDescent="0.2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x14ac:dyDescent="0.2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x14ac:dyDescent="0.2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x14ac:dyDescent="0.2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x14ac:dyDescent="0.2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x14ac:dyDescent="0.2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x14ac:dyDescent="0.2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x14ac:dyDescent="0.2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x14ac:dyDescent="0.2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x14ac:dyDescent="0.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x14ac:dyDescent="0.2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x14ac:dyDescent="0.2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x14ac:dyDescent="0.2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x14ac:dyDescent="0.2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x14ac:dyDescent="0.2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x14ac:dyDescent="0.2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x14ac:dyDescent="0.2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x14ac:dyDescent="0.2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x14ac:dyDescent="0.2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x14ac:dyDescent="0.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x14ac:dyDescent="0.2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x14ac:dyDescent="0.2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x14ac:dyDescent="0.2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x14ac:dyDescent="0.2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x14ac:dyDescent="0.2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x14ac:dyDescent="0.2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x14ac:dyDescent="0.2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x14ac:dyDescent="0.2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x14ac:dyDescent="0.2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x14ac:dyDescent="0.2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x14ac:dyDescent="0.2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x14ac:dyDescent="0.2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x14ac:dyDescent="0.2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x14ac:dyDescent="0.2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x14ac:dyDescent="0.2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x14ac:dyDescent="0.2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x14ac:dyDescent="0.2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x14ac:dyDescent="0.2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x14ac:dyDescent="0.2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x14ac:dyDescent="0.2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x14ac:dyDescent="0.2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x14ac:dyDescent="0.2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x14ac:dyDescent="0.2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x14ac:dyDescent="0.2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x14ac:dyDescent="0.2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x14ac:dyDescent="0.2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x14ac:dyDescent="0.2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x14ac:dyDescent="0.2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x14ac:dyDescent="0.2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x14ac:dyDescent="0.2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x14ac:dyDescent="0.2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x14ac:dyDescent="0.2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x14ac:dyDescent="0.2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x14ac:dyDescent="0.2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x14ac:dyDescent="0.2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x14ac:dyDescent="0.2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x14ac:dyDescent="0.2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x14ac:dyDescent="0.2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x14ac:dyDescent="0.2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x14ac:dyDescent="0.2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x14ac:dyDescent="0.2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x14ac:dyDescent="0.2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x14ac:dyDescent="0.2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x14ac:dyDescent="0.2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x14ac:dyDescent="0.2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x14ac:dyDescent="0.2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x14ac:dyDescent="0.2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x14ac:dyDescent="0.2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x14ac:dyDescent="0.2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x14ac:dyDescent="0.2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x14ac:dyDescent="0.2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x14ac:dyDescent="0.2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x14ac:dyDescent="0.2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x14ac:dyDescent="0.2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x14ac:dyDescent="0.2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x14ac:dyDescent="0.2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x14ac:dyDescent="0.2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x14ac:dyDescent="0.2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x14ac:dyDescent="0.2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x14ac:dyDescent="0.2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x14ac:dyDescent="0.2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x14ac:dyDescent="0.2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x14ac:dyDescent="0.2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x14ac:dyDescent="0.2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x14ac:dyDescent="0.2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x14ac:dyDescent="0.2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x14ac:dyDescent="0.2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x14ac:dyDescent="0.2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x14ac:dyDescent="0.2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x14ac:dyDescent="0.2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x14ac:dyDescent="0.2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x14ac:dyDescent="0.2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x14ac:dyDescent="0.2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x14ac:dyDescent="0.2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x14ac:dyDescent="0.2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x14ac:dyDescent="0.2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x14ac:dyDescent="0.2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x14ac:dyDescent="0.2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x14ac:dyDescent="0.2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x14ac:dyDescent="0.2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x14ac:dyDescent="0.2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x14ac:dyDescent="0.2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x14ac:dyDescent="0.2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x14ac:dyDescent="0.2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x14ac:dyDescent="0.2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x14ac:dyDescent="0.2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x14ac:dyDescent="0.2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x14ac:dyDescent="0.2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x14ac:dyDescent="0.2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x14ac:dyDescent="0.2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x14ac:dyDescent="0.2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x14ac:dyDescent="0.2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x14ac:dyDescent="0.2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x14ac:dyDescent="0.2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x14ac:dyDescent="0.2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x14ac:dyDescent="0.2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x14ac:dyDescent="0.2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x14ac:dyDescent="0.2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x14ac:dyDescent="0.2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x14ac:dyDescent="0.2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x14ac:dyDescent="0.2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x14ac:dyDescent="0.2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x14ac:dyDescent="0.2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x14ac:dyDescent="0.2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x14ac:dyDescent="0.2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x14ac:dyDescent="0.2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x14ac:dyDescent="0.2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x14ac:dyDescent="0.2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x14ac:dyDescent="0.2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x14ac:dyDescent="0.2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x14ac:dyDescent="0.2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x14ac:dyDescent="0.2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x14ac:dyDescent="0.2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x14ac:dyDescent="0.2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x14ac:dyDescent="0.2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x14ac:dyDescent="0.2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x14ac:dyDescent="0.2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x14ac:dyDescent="0.2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x14ac:dyDescent="0.2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x14ac:dyDescent="0.2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x14ac:dyDescent="0.2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x14ac:dyDescent="0.2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x14ac:dyDescent="0.2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x14ac:dyDescent="0.2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x14ac:dyDescent="0.2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x14ac:dyDescent="0.2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x14ac:dyDescent="0.2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x14ac:dyDescent="0.2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x14ac:dyDescent="0.2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x14ac:dyDescent="0.2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x14ac:dyDescent="0.2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x14ac:dyDescent="0.2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x14ac:dyDescent="0.2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x14ac:dyDescent="0.2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x14ac:dyDescent="0.2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x14ac:dyDescent="0.2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x14ac:dyDescent="0.2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x14ac:dyDescent="0.2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x14ac:dyDescent="0.2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x14ac:dyDescent="0.2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x14ac:dyDescent="0.2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x14ac:dyDescent="0.2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x14ac:dyDescent="0.2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x14ac:dyDescent="0.2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x14ac:dyDescent="0.2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x14ac:dyDescent="0.2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x14ac:dyDescent="0.2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x14ac:dyDescent="0.2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x14ac:dyDescent="0.2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x14ac:dyDescent="0.2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x14ac:dyDescent="0.2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x14ac:dyDescent="0.2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x14ac:dyDescent="0.2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x14ac:dyDescent="0.2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x14ac:dyDescent="0.2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x14ac:dyDescent="0.2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x14ac:dyDescent="0.2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x14ac:dyDescent="0.2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x14ac:dyDescent="0.2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x14ac:dyDescent="0.2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x14ac:dyDescent="0.2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x14ac:dyDescent="0.2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x14ac:dyDescent="0.2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x14ac:dyDescent="0.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x14ac:dyDescent="0.2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x14ac:dyDescent="0.2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x14ac:dyDescent="0.2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x14ac:dyDescent="0.2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x14ac:dyDescent="0.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x14ac:dyDescent="0.2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x14ac:dyDescent="0.2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x14ac:dyDescent="0.2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x14ac:dyDescent="0.2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x14ac:dyDescent="0.2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x14ac:dyDescent="0.2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x14ac:dyDescent="0.2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x14ac:dyDescent="0.2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x14ac:dyDescent="0.2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x14ac:dyDescent="0.2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x14ac:dyDescent="0.2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x14ac:dyDescent="0.2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x14ac:dyDescent="0.2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x14ac:dyDescent="0.2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x14ac:dyDescent="0.2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x14ac:dyDescent="0.2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x14ac:dyDescent="0.2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x14ac:dyDescent="0.2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x14ac:dyDescent="0.2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x14ac:dyDescent="0.2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x14ac:dyDescent="0.2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x14ac:dyDescent="0.2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x14ac:dyDescent="0.2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x14ac:dyDescent="0.2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x14ac:dyDescent="0.2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x14ac:dyDescent="0.2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x14ac:dyDescent="0.2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x14ac:dyDescent="0.2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x14ac:dyDescent="0.2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x14ac:dyDescent="0.2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x14ac:dyDescent="0.2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x14ac:dyDescent="0.2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x14ac:dyDescent="0.2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x14ac:dyDescent="0.2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x14ac:dyDescent="0.2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x14ac:dyDescent="0.2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x14ac:dyDescent="0.2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x14ac:dyDescent="0.2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x14ac:dyDescent="0.2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x14ac:dyDescent="0.2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x14ac:dyDescent="0.2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x14ac:dyDescent="0.2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x14ac:dyDescent="0.2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x14ac:dyDescent="0.2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x14ac:dyDescent="0.2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x14ac:dyDescent="0.2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x14ac:dyDescent="0.2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x14ac:dyDescent="0.2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x14ac:dyDescent="0.2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x14ac:dyDescent="0.2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x14ac:dyDescent="0.2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x14ac:dyDescent="0.2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x14ac:dyDescent="0.2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x14ac:dyDescent="0.2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x14ac:dyDescent="0.2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x14ac:dyDescent="0.2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x14ac:dyDescent="0.2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x14ac:dyDescent="0.2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x14ac:dyDescent="0.2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x14ac:dyDescent="0.2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x14ac:dyDescent="0.2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x14ac:dyDescent="0.2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x14ac:dyDescent="0.2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x14ac:dyDescent="0.2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x14ac:dyDescent="0.2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x14ac:dyDescent="0.2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x14ac:dyDescent="0.2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x14ac:dyDescent="0.2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x14ac:dyDescent="0.2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x14ac:dyDescent="0.2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x14ac:dyDescent="0.2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x14ac:dyDescent="0.2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x14ac:dyDescent="0.2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x14ac:dyDescent="0.2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x14ac:dyDescent="0.2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x14ac:dyDescent="0.2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x14ac:dyDescent="0.2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x14ac:dyDescent="0.2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x14ac:dyDescent="0.2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x14ac:dyDescent="0.2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x14ac:dyDescent="0.2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x14ac:dyDescent="0.2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x14ac:dyDescent="0.2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x14ac:dyDescent="0.2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x14ac:dyDescent="0.2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x14ac:dyDescent="0.2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x14ac:dyDescent="0.2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x14ac:dyDescent="0.2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x14ac:dyDescent="0.2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x14ac:dyDescent="0.2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x14ac:dyDescent="0.2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x14ac:dyDescent="0.2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x14ac:dyDescent="0.2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x14ac:dyDescent="0.2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x14ac:dyDescent="0.2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x14ac:dyDescent="0.2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x14ac:dyDescent="0.2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x14ac:dyDescent="0.2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x14ac:dyDescent="0.2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x14ac:dyDescent="0.2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x14ac:dyDescent="0.2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x14ac:dyDescent="0.2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x14ac:dyDescent="0.2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x14ac:dyDescent="0.2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x14ac:dyDescent="0.2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x14ac:dyDescent="0.2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x14ac:dyDescent="0.2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x14ac:dyDescent="0.2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x14ac:dyDescent="0.2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x14ac:dyDescent="0.2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x14ac:dyDescent="0.2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x14ac:dyDescent="0.2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x14ac:dyDescent="0.2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x14ac:dyDescent="0.2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x14ac:dyDescent="0.2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x14ac:dyDescent="0.2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x14ac:dyDescent="0.2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x14ac:dyDescent="0.2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x14ac:dyDescent="0.2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x14ac:dyDescent="0.2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x14ac:dyDescent="0.2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x14ac:dyDescent="0.2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x14ac:dyDescent="0.2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x14ac:dyDescent="0.2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x14ac:dyDescent="0.2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x14ac:dyDescent="0.2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x14ac:dyDescent="0.2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x14ac:dyDescent="0.2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x14ac:dyDescent="0.2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x14ac:dyDescent="0.2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x14ac:dyDescent="0.2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x14ac:dyDescent="0.2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x14ac:dyDescent="0.2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x14ac:dyDescent="0.2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x14ac:dyDescent="0.2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x14ac:dyDescent="0.2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x14ac:dyDescent="0.2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x14ac:dyDescent="0.2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x14ac:dyDescent="0.2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x14ac:dyDescent="0.2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x14ac:dyDescent="0.2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x14ac:dyDescent="0.2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x14ac:dyDescent="0.2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x14ac:dyDescent="0.2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x14ac:dyDescent="0.2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x14ac:dyDescent="0.2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x14ac:dyDescent="0.2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x14ac:dyDescent="0.2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x14ac:dyDescent="0.2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x14ac:dyDescent="0.2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x14ac:dyDescent="0.2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x14ac:dyDescent="0.2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x14ac:dyDescent="0.2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x14ac:dyDescent="0.2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x14ac:dyDescent="0.2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x14ac:dyDescent="0.2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x14ac:dyDescent="0.2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x14ac:dyDescent="0.2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x14ac:dyDescent="0.2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x14ac:dyDescent="0.2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x14ac:dyDescent="0.2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x14ac:dyDescent="0.2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x14ac:dyDescent="0.2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x14ac:dyDescent="0.2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x14ac:dyDescent="0.2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x14ac:dyDescent="0.2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x14ac:dyDescent="0.2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x14ac:dyDescent="0.2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x14ac:dyDescent="0.2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x14ac:dyDescent="0.2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x14ac:dyDescent="0.2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x14ac:dyDescent="0.2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x14ac:dyDescent="0.2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x14ac:dyDescent="0.2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x14ac:dyDescent="0.2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x14ac:dyDescent="0.2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x14ac:dyDescent="0.2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x14ac:dyDescent="0.2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x14ac:dyDescent="0.2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x14ac:dyDescent="0.2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x14ac:dyDescent="0.2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x14ac:dyDescent="0.2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x14ac:dyDescent="0.2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x14ac:dyDescent="0.2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x14ac:dyDescent="0.2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x14ac:dyDescent="0.2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x14ac:dyDescent="0.2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x14ac:dyDescent="0.2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x14ac:dyDescent="0.2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x14ac:dyDescent="0.2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x14ac:dyDescent="0.2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x14ac:dyDescent="0.2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x14ac:dyDescent="0.2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x14ac:dyDescent="0.2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x14ac:dyDescent="0.2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x14ac:dyDescent="0.2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x14ac:dyDescent="0.2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x14ac:dyDescent="0.2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x14ac:dyDescent="0.2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x14ac:dyDescent="0.2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x14ac:dyDescent="0.2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x14ac:dyDescent="0.2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x14ac:dyDescent="0.2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x14ac:dyDescent="0.2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x14ac:dyDescent="0.2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x14ac:dyDescent="0.2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x14ac:dyDescent="0.2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x14ac:dyDescent="0.2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x14ac:dyDescent="0.2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x14ac:dyDescent="0.2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x14ac:dyDescent="0.2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x14ac:dyDescent="0.2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x14ac:dyDescent="0.2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x14ac:dyDescent="0.2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x14ac:dyDescent="0.2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x14ac:dyDescent="0.2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x14ac:dyDescent="0.2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x14ac:dyDescent="0.2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x14ac:dyDescent="0.2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x14ac:dyDescent="0.2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x14ac:dyDescent="0.2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x14ac:dyDescent="0.2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x14ac:dyDescent="0.2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x14ac:dyDescent="0.2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x14ac:dyDescent="0.2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x14ac:dyDescent="0.2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x14ac:dyDescent="0.2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x14ac:dyDescent="0.2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x14ac:dyDescent="0.2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x14ac:dyDescent="0.2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x14ac:dyDescent="0.2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x14ac:dyDescent="0.2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x14ac:dyDescent="0.2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x14ac:dyDescent="0.2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x14ac:dyDescent="0.2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x14ac:dyDescent="0.2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x14ac:dyDescent="0.2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x14ac:dyDescent="0.2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x14ac:dyDescent="0.2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x14ac:dyDescent="0.2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x14ac:dyDescent="0.2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x14ac:dyDescent="0.2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x14ac:dyDescent="0.2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x14ac:dyDescent="0.2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x14ac:dyDescent="0.2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x14ac:dyDescent="0.2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x14ac:dyDescent="0.2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x14ac:dyDescent="0.2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x14ac:dyDescent="0.2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x14ac:dyDescent="0.2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x14ac:dyDescent="0.2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x14ac:dyDescent="0.2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x14ac:dyDescent="0.2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x14ac:dyDescent="0.2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x14ac:dyDescent="0.2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x14ac:dyDescent="0.2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x14ac:dyDescent="0.2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x14ac:dyDescent="0.2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x14ac:dyDescent="0.2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x14ac:dyDescent="0.2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x14ac:dyDescent="0.2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x14ac:dyDescent="0.2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x14ac:dyDescent="0.2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x14ac:dyDescent="0.2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x14ac:dyDescent="0.2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x14ac:dyDescent="0.2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x14ac:dyDescent="0.2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x14ac:dyDescent="0.2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x14ac:dyDescent="0.2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x14ac:dyDescent="0.2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x14ac:dyDescent="0.2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x14ac:dyDescent="0.2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x14ac:dyDescent="0.2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x14ac:dyDescent="0.2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x14ac:dyDescent="0.2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x14ac:dyDescent="0.2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x14ac:dyDescent="0.2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x14ac:dyDescent="0.2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x14ac:dyDescent="0.2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x14ac:dyDescent="0.2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x14ac:dyDescent="0.2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x14ac:dyDescent="0.2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x14ac:dyDescent="0.2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x14ac:dyDescent="0.2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x14ac:dyDescent="0.2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x14ac:dyDescent="0.2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x14ac:dyDescent="0.2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x14ac:dyDescent="0.2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x14ac:dyDescent="0.2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x14ac:dyDescent="0.2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x14ac:dyDescent="0.2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x14ac:dyDescent="0.2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x14ac:dyDescent="0.2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x14ac:dyDescent="0.2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x14ac:dyDescent="0.2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x14ac:dyDescent="0.2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x14ac:dyDescent="0.2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x14ac:dyDescent="0.2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x14ac:dyDescent="0.2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x14ac:dyDescent="0.2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x14ac:dyDescent="0.2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x14ac:dyDescent="0.2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x14ac:dyDescent="0.2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x14ac:dyDescent="0.2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x14ac:dyDescent="0.2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x14ac:dyDescent="0.2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x14ac:dyDescent="0.2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x14ac:dyDescent="0.2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x14ac:dyDescent="0.2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x14ac:dyDescent="0.2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x14ac:dyDescent="0.2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x14ac:dyDescent="0.2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x14ac:dyDescent="0.2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x14ac:dyDescent="0.2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x14ac:dyDescent="0.2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x14ac:dyDescent="0.2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x14ac:dyDescent="0.2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x14ac:dyDescent="0.2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x14ac:dyDescent="0.2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x14ac:dyDescent="0.2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x14ac:dyDescent="0.2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x14ac:dyDescent="0.2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x14ac:dyDescent="0.2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x14ac:dyDescent="0.2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x14ac:dyDescent="0.2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x14ac:dyDescent="0.2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x14ac:dyDescent="0.2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x14ac:dyDescent="0.2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x14ac:dyDescent="0.2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x14ac:dyDescent="0.2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x14ac:dyDescent="0.2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x14ac:dyDescent="0.2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x14ac:dyDescent="0.2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x14ac:dyDescent="0.2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x14ac:dyDescent="0.2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x14ac:dyDescent="0.2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x14ac:dyDescent="0.2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x14ac:dyDescent="0.2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x14ac:dyDescent="0.2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x14ac:dyDescent="0.2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x14ac:dyDescent="0.2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x14ac:dyDescent="0.2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x14ac:dyDescent="0.2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x14ac:dyDescent="0.2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x14ac:dyDescent="0.2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x14ac:dyDescent="0.2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x14ac:dyDescent="0.2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x14ac:dyDescent="0.2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x14ac:dyDescent="0.2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x14ac:dyDescent="0.2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x14ac:dyDescent="0.2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x14ac:dyDescent="0.2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x14ac:dyDescent="0.2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x14ac:dyDescent="0.2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x14ac:dyDescent="0.2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x14ac:dyDescent="0.2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x14ac:dyDescent="0.2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x14ac:dyDescent="0.2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x14ac:dyDescent="0.2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x14ac:dyDescent="0.2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x14ac:dyDescent="0.2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x14ac:dyDescent="0.2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x14ac:dyDescent="0.2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x14ac:dyDescent="0.2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x14ac:dyDescent="0.2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x14ac:dyDescent="0.2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x14ac:dyDescent="0.2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x14ac:dyDescent="0.2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x14ac:dyDescent="0.2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x14ac:dyDescent="0.2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x14ac:dyDescent="0.2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x14ac:dyDescent="0.2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x14ac:dyDescent="0.2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x14ac:dyDescent="0.2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x14ac:dyDescent="0.2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x14ac:dyDescent="0.2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x14ac:dyDescent="0.2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x14ac:dyDescent="0.2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x14ac:dyDescent="0.2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x14ac:dyDescent="0.2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x14ac:dyDescent="0.2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x14ac:dyDescent="0.2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x14ac:dyDescent="0.2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x14ac:dyDescent="0.2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x14ac:dyDescent="0.2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x14ac:dyDescent="0.2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x14ac:dyDescent="0.2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x14ac:dyDescent="0.2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x14ac:dyDescent="0.2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x14ac:dyDescent="0.2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x14ac:dyDescent="0.2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x14ac:dyDescent="0.2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x14ac:dyDescent="0.2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x14ac:dyDescent="0.2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x14ac:dyDescent="0.2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x14ac:dyDescent="0.2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x14ac:dyDescent="0.2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x14ac:dyDescent="0.2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x14ac:dyDescent="0.2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x14ac:dyDescent="0.2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x14ac:dyDescent="0.2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x14ac:dyDescent="0.2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x14ac:dyDescent="0.2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x14ac:dyDescent="0.2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x14ac:dyDescent="0.2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x14ac:dyDescent="0.2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x14ac:dyDescent="0.2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x14ac:dyDescent="0.2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x14ac:dyDescent="0.2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x14ac:dyDescent="0.2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x14ac:dyDescent="0.2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x14ac:dyDescent="0.2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x14ac:dyDescent="0.2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x14ac:dyDescent="0.2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x14ac:dyDescent="0.2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x14ac:dyDescent="0.2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x14ac:dyDescent="0.2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x14ac:dyDescent="0.2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x14ac:dyDescent="0.2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x14ac:dyDescent="0.2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x14ac:dyDescent="0.2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x14ac:dyDescent="0.2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x14ac:dyDescent="0.2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x14ac:dyDescent="0.2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x14ac:dyDescent="0.2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x14ac:dyDescent="0.2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x14ac:dyDescent="0.2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x14ac:dyDescent="0.2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x14ac:dyDescent="0.2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x14ac:dyDescent="0.2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x14ac:dyDescent="0.2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x14ac:dyDescent="0.2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x14ac:dyDescent="0.2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x14ac:dyDescent="0.2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2.75" x14ac:dyDescent="0.2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2.75" x14ac:dyDescent="0.2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2.75" x14ac:dyDescent="0.2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2.75" x14ac:dyDescent="0.2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2.75" x14ac:dyDescent="0.2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pane ySplit="1" topLeftCell="A20" activePane="bottomLeft" state="frozen"/>
      <selection pane="bottomLeft"/>
    </sheetView>
  </sheetViews>
  <sheetFormatPr defaultColWidth="14.42578125" defaultRowHeight="15" customHeight="1" x14ac:dyDescent="0.2"/>
  <cols>
    <col min="1" max="1" width="35.85546875" customWidth="1"/>
  </cols>
  <sheetData>
    <row r="1" spans="1:26" ht="102" x14ac:dyDescent="0.2">
      <c r="A1" s="41" t="s">
        <v>380</v>
      </c>
      <c r="B1" s="42" t="s">
        <v>394</v>
      </c>
      <c r="C1" s="42" t="s">
        <v>395</v>
      </c>
      <c r="D1" s="42" t="s">
        <v>396</v>
      </c>
      <c r="E1" s="42" t="s">
        <v>384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5" customHeight="1" x14ac:dyDescent="0.2">
      <c r="A2" s="43" t="s">
        <v>385</v>
      </c>
      <c r="B2" s="44">
        <v>30</v>
      </c>
      <c r="C2" s="44">
        <v>20</v>
      </c>
      <c r="D2" s="44">
        <v>50</v>
      </c>
      <c r="E2" s="44">
        <v>100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 x14ac:dyDescent="0.2">
      <c r="A3" s="24" t="s">
        <v>4</v>
      </c>
      <c r="B3" s="45">
        <f>(('Данные для ввода на bus.gov.ru'!AW2/'Данные для ввода на bus.gov.ru'!AX2)*100)*0.3</f>
        <v>29.467741935483872</v>
      </c>
      <c r="C3" s="45">
        <f>(('Данные для ввода на bus.gov.ru'!AZ2/'Данные для ввода на bus.gov.ru'!BA2)*100)*0.2</f>
        <v>19.258064516129032</v>
      </c>
      <c r="D3" s="45">
        <f>(('Данные для ввода на bus.gov.ru'!BC2/'Данные для ввода на bus.gov.ru'!BD2)*100)*0.5</f>
        <v>49.112903225806456</v>
      </c>
      <c r="E3" s="45">
        <f t="shared" ref="E3:E43" si="0">B3+C3+D3</f>
        <v>97.838709677419359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" customHeight="1" x14ac:dyDescent="0.2">
      <c r="A4" s="24" t="s">
        <v>6</v>
      </c>
      <c r="B4" s="45">
        <f>(('Данные для ввода на bus.gov.ru'!AW3/'Данные для ввода на bus.gov.ru'!AX3)*100)*0.3</f>
        <v>29.895287958115183</v>
      </c>
      <c r="C4" s="45">
        <f>(('Данные для ввода на bus.gov.ru'!AZ3/'Данные для ввода на bus.gov.ru'!BA3)*100)*0.2</f>
        <v>19.825479930191975</v>
      </c>
      <c r="D4" s="45">
        <f>(('Данные для ввода на bus.gov.ru'!BC3/'Данные для ввода на bus.gov.ru'!BD3)*100)*0.5</f>
        <v>49.476439790575917</v>
      </c>
      <c r="E4" s="45">
        <f t="shared" si="0"/>
        <v>99.197207678883075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5" customHeight="1" x14ac:dyDescent="0.2">
      <c r="A5" s="24" t="s">
        <v>8</v>
      </c>
      <c r="B5" s="45">
        <f>(('Данные для ввода на bus.gov.ru'!AW4/'Данные для ввода на bus.gov.ru'!AX4)*100)*0.3</f>
        <v>29.526813880126181</v>
      </c>
      <c r="C5" s="45">
        <f>(('Данные для ввода на bus.gov.ru'!AZ4/'Данные для ввода на bus.gov.ru'!BA4)*100)*0.2</f>
        <v>19.747634069400632</v>
      </c>
      <c r="D5" s="45">
        <f>(('Данные для ввода на bus.gov.ru'!BC4/'Данные для ввода на bus.gov.ru'!BD4)*100)*0.5</f>
        <v>49.053627760252368</v>
      </c>
      <c r="E5" s="45">
        <f t="shared" si="0"/>
        <v>98.328075709779185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5" customHeight="1" x14ac:dyDescent="0.2">
      <c r="A6" s="24" t="s">
        <v>10</v>
      </c>
      <c r="B6" s="45">
        <f>(('Данные для ввода на bus.gov.ru'!AW5/'Данные для ввода на bus.gov.ru'!AX5)*100)*0.3</f>
        <v>29.625</v>
      </c>
      <c r="C6" s="45">
        <f>(('Данные для ввода на bus.gov.ru'!AZ5/'Данные для ввода на bus.gov.ru'!BA5)*100)*0.2</f>
        <v>19.53125</v>
      </c>
      <c r="D6" s="45">
        <f>(('Данные для ввода на bus.gov.ru'!BC5/'Данные для ввода на bus.gov.ru'!BD5)*100)*0.5</f>
        <v>49.296875</v>
      </c>
      <c r="E6" s="45">
        <f t="shared" si="0"/>
        <v>98.453125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5" customHeight="1" x14ac:dyDescent="0.2">
      <c r="A7" s="24" t="s">
        <v>12</v>
      </c>
      <c r="B7" s="45">
        <f>(('Данные для ввода на bus.gov.ru'!AW6/'Данные для ввода на bus.gov.ru'!AX6)*100)*0.3</f>
        <v>29.756097560975608</v>
      </c>
      <c r="C7" s="45">
        <f>(('Данные для ввода на bus.gov.ru'!AZ6/'Данные для ввода на bus.gov.ru'!BA6)*100)*0.2</f>
        <v>19.756097560975611</v>
      </c>
      <c r="D7" s="45">
        <f>(('Данные для ввода на bus.gov.ru'!BC6/'Данные для ввода на bus.gov.ru'!BD6)*100)*0.5</f>
        <v>49.695121951219512</v>
      </c>
      <c r="E7" s="45">
        <f t="shared" si="0"/>
        <v>99.207317073170742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5" customHeight="1" x14ac:dyDescent="0.2">
      <c r="A8" s="24" t="s">
        <v>13</v>
      </c>
      <c r="B8" s="45">
        <f>(('Данные для ввода на bus.gov.ru'!AW7/'Данные для ввода на bus.gov.ru'!AX7)*100)*0.3</f>
        <v>29.788732394366196</v>
      </c>
      <c r="C8" s="45">
        <f>(('Данные для ввода на bus.gov.ru'!AZ7/'Данные для ввода на bus.gov.ru'!BA7)*100)*0.2</f>
        <v>19.718309859154932</v>
      </c>
      <c r="D8" s="45">
        <f>(('Данные для ввода на bus.gov.ru'!BC7/'Данные для ввода на bus.gov.ru'!BD7)*100)*0.5</f>
        <v>49.119718309859159</v>
      </c>
      <c r="E8" s="45">
        <f t="shared" si="0"/>
        <v>98.626760563380287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5" customHeight="1" x14ac:dyDescent="0.2">
      <c r="A9" s="24" t="s">
        <v>14</v>
      </c>
      <c r="B9" s="45">
        <f>(('Данные для ввода на bus.gov.ru'!AW8/'Данные для ввода на bus.gov.ru'!AX8)*100)*0.3</f>
        <v>29.957924263674609</v>
      </c>
      <c r="C9" s="45">
        <f>(('Данные для ввода на bus.gov.ru'!AZ8/'Данные для ввода на bus.gov.ru'!BA8)*100)*0.2</f>
        <v>19.97194950911641</v>
      </c>
      <c r="D9" s="45">
        <f>(('Данные для ввода на bus.gov.ru'!BC8/'Данные для ввода на bus.gov.ru'!BD8)*100)*0.5</f>
        <v>49.929873772791019</v>
      </c>
      <c r="E9" s="45">
        <f t="shared" si="0"/>
        <v>99.859747545582039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5" customHeight="1" x14ac:dyDescent="0.2">
      <c r="A10" s="24" t="s">
        <v>16</v>
      </c>
      <c r="B10" s="45">
        <f>(('Данные для ввода на bus.gov.ru'!AW9/'Данные для ввода на bus.gov.ru'!AX9)*100)*0.3</f>
        <v>29.767441860465116</v>
      </c>
      <c r="C10" s="45">
        <f>(('Данные для ввода на bus.gov.ru'!AZ9/'Данные для ввода на bus.gov.ru'!BA9)*100)*0.2</f>
        <v>19.534883720930232</v>
      </c>
      <c r="D10" s="45">
        <f>(('Данные для ввода на bus.gov.ru'!BC9/'Данные для ввода на bus.gov.ru'!BD9)*100)*0.5</f>
        <v>48.062015503875969</v>
      </c>
      <c r="E10" s="45">
        <f t="shared" si="0"/>
        <v>97.36434108527132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5" customHeight="1" x14ac:dyDescent="0.2">
      <c r="A11" s="24" t="s">
        <v>18</v>
      </c>
      <c r="B11" s="45">
        <f>(('Данные для ввода на bus.gov.ru'!AW10/'Данные для ввода на bus.gov.ru'!AX10)*100)*0.3</f>
        <v>29.006622516556291</v>
      </c>
      <c r="C11" s="45">
        <f>(('Данные для ввода на bus.gov.ru'!AZ10/'Данные для ввода на bus.gov.ru'!BA10)*100)*0.2</f>
        <v>19.072847682119207</v>
      </c>
      <c r="D11" s="45">
        <f>(('Данные для ввода на bus.gov.ru'!BC10/'Данные для ввода на bus.gov.ru'!BD10)*100)*0.5</f>
        <v>48.013245033112582</v>
      </c>
      <c r="E11" s="45">
        <f t="shared" si="0"/>
        <v>96.092715231788077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5" customHeight="1" x14ac:dyDescent="0.2">
      <c r="A12" s="24" t="s">
        <v>19</v>
      </c>
      <c r="B12" s="45">
        <f>(('Данные для ввода на bus.gov.ru'!AW11/'Данные для ввода на bus.gov.ru'!AX11)*100)*0.3</f>
        <v>29.391891891891888</v>
      </c>
      <c r="C12" s="45">
        <f>(('Данные для ввода на bus.gov.ru'!AZ11/'Данные для ввода на bus.gov.ru'!BA11)*100)*0.2</f>
        <v>18.648648648648649</v>
      </c>
      <c r="D12" s="45">
        <f>(('Данные для ввода на bus.gov.ru'!BC11/'Данные для ввода на bus.gov.ru'!BD11)*100)*0.5</f>
        <v>46.95945945945946</v>
      </c>
      <c r="E12" s="45">
        <f t="shared" si="0"/>
        <v>95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5" customHeight="1" x14ac:dyDescent="0.2">
      <c r="A13" s="24" t="s">
        <v>21</v>
      </c>
      <c r="B13" s="45">
        <f>(('Данные для ввода на bus.gov.ru'!AW12/'Данные для ввода на bus.gov.ru'!AX12)*100)*0.3</f>
        <v>29.736842105263158</v>
      </c>
      <c r="C13" s="45">
        <f>(('Данные для ввода на bus.gov.ru'!AZ12/'Данные для ввода на bus.gov.ru'!BA12)*100)*0.2</f>
        <v>19.473684210526315</v>
      </c>
      <c r="D13" s="45">
        <f>(('Данные для ввода на bus.gov.ru'!BC12/'Данные для ввода на bus.gov.ru'!BD12)*100)*0.5</f>
        <v>50</v>
      </c>
      <c r="E13" s="45">
        <f t="shared" si="0"/>
        <v>99.21052631578948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5" customHeight="1" x14ac:dyDescent="0.2">
      <c r="A14" s="24" t="s">
        <v>23</v>
      </c>
      <c r="B14" s="45">
        <f>(('Данные для ввода на bus.gov.ru'!AW13/'Данные для ввода на bus.gov.ru'!AX13)*100)*0.3</f>
        <v>29.819277108433738</v>
      </c>
      <c r="C14" s="45">
        <f>(('Данные для ввода на bus.gov.ru'!AZ13/'Данные для ввода на bus.gov.ru'!BA13)*100)*0.2</f>
        <v>20</v>
      </c>
      <c r="D14" s="45">
        <f>(('Данные для ввода на bus.gov.ru'!BC13/'Данные для ввода на bus.gov.ru'!BD13)*100)*0.5</f>
        <v>49.698795180722897</v>
      </c>
      <c r="E14" s="45">
        <f t="shared" si="0"/>
        <v>99.518072289156635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5" customHeight="1" x14ac:dyDescent="0.2">
      <c r="A15" s="24" t="s">
        <v>25</v>
      </c>
      <c r="B15" s="45">
        <f>(('Данные для ввода на bus.gov.ru'!AW14/'Данные для ввода на bus.gov.ru'!AX14)*100)*0.3</f>
        <v>28.736842105263154</v>
      </c>
      <c r="C15" s="45">
        <f>(('Данные для ввода на bus.gov.ru'!AZ14/'Данные для ввода на bus.gov.ru'!BA14)*100)*0.2</f>
        <v>18.842105263157897</v>
      </c>
      <c r="D15" s="45">
        <f>(('Данные для ввода на bus.gov.ru'!BC14/'Данные для ввода на bus.gov.ru'!BD14)*100)*0.5</f>
        <v>48.157894736842103</v>
      </c>
      <c r="E15" s="45">
        <f t="shared" si="0"/>
        <v>95.73684210526315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5" customHeight="1" x14ac:dyDescent="0.2">
      <c r="A16" s="24" t="s">
        <v>27</v>
      </c>
      <c r="B16" s="45">
        <f>(('Данные для ввода на bus.gov.ru'!AW15/'Данные для ввода на bus.gov.ru'!AX15)*100)*0.3</f>
        <v>27.898089171974522</v>
      </c>
      <c r="C16" s="45">
        <f>(('Данные для ввода на bus.gov.ru'!AZ15/'Данные для ввода на bus.gov.ru'!BA15)*100)*0.2</f>
        <v>18.089171974522294</v>
      </c>
      <c r="D16" s="45">
        <f>(('Данные для ввода на bus.gov.ru'!BC15/'Данные для ввода на bus.gov.ru'!BD15)*100)*0.5</f>
        <v>47.770700636942678</v>
      </c>
      <c r="E16" s="45">
        <f t="shared" si="0"/>
        <v>93.757961783439498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5" customHeight="1" x14ac:dyDescent="0.2">
      <c r="A17" s="24" t="s">
        <v>29</v>
      </c>
      <c r="B17" s="45">
        <f>(('Данные для ввода на bus.gov.ru'!AW16/'Данные для ввода на bus.gov.ru'!AX16)*100)*0.3</f>
        <v>26.489361702127656</v>
      </c>
      <c r="C17" s="45">
        <f>(('Данные для ввода на bus.gov.ru'!AZ16/'Данные для ввода на bus.gov.ru'!BA16)*100)*0.2</f>
        <v>16.808510638297872</v>
      </c>
      <c r="D17" s="45">
        <f>(('Данные для ввода на bus.gov.ru'!BC16/'Данные для ввода на bus.gov.ru'!BD16)*100)*0.5</f>
        <v>44.680851063829785</v>
      </c>
      <c r="E17" s="45">
        <f t="shared" si="0"/>
        <v>87.978723404255305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5" customHeight="1" x14ac:dyDescent="0.2">
      <c r="A18" s="24" t="s">
        <v>31</v>
      </c>
      <c r="B18" s="45">
        <f>(('Данные для ввода на bus.gov.ru'!AW17/'Данные для ввода на bus.gov.ru'!AX17)*100)*0.3</f>
        <v>27.659574468085104</v>
      </c>
      <c r="C18" s="45">
        <f>(('Данные для ввода на bus.gov.ru'!AZ17/'Данные для ввода на bus.gov.ru'!BA17)*100)*0.2</f>
        <v>17.304964539007095</v>
      </c>
      <c r="D18" s="45">
        <f>(('Данные для ввода на bus.gov.ru'!BC17/'Данные для ввода на bus.gov.ru'!BD17)*100)*0.5</f>
        <v>47.163120567375891</v>
      </c>
      <c r="E18" s="45">
        <f t="shared" si="0"/>
        <v>92.127659574468083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5" customHeight="1" x14ac:dyDescent="0.2">
      <c r="A19" s="24" t="s">
        <v>33</v>
      </c>
      <c r="B19" s="45">
        <f>(('Данные для ввода на bus.gov.ru'!AW18/'Данные для ввода на bus.gov.ru'!AX18)*100)*0.3</f>
        <v>26.823529411764707</v>
      </c>
      <c r="C19" s="45">
        <f>(('Данные для ввода на bus.gov.ru'!AZ18/'Данные для ввода на bus.gov.ru'!BA18)*100)*0.2</f>
        <v>17.411764705882355</v>
      </c>
      <c r="D19" s="45">
        <f>(('Данные для ввода на bus.gov.ru'!BC18/'Данные для ввода на bus.gov.ru'!BD18)*100)*0.5</f>
        <v>47.058823529411761</v>
      </c>
      <c r="E19" s="45">
        <f t="shared" si="0"/>
        <v>91.294117647058812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" customHeight="1" x14ac:dyDescent="0.2">
      <c r="A20" s="24" t="s">
        <v>35</v>
      </c>
      <c r="B20" s="45">
        <f>(('Данные для ввода на bus.gov.ru'!AW19/'Данные для ввода на bus.gov.ru'!AX19)*100)*0.3</f>
        <v>28.527607361963188</v>
      </c>
      <c r="C20" s="45">
        <f>(('Данные для ввода на bus.gov.ru'!AZ19/'Данные для ввода на bus.gov.ru'!BA19)*100)*0.2</f>
        <v>18.036809815950921</v>
      </c>
      <c r="D20" s="45">
        <f>(('Данные для ввода на bus.gov.ru'!BC19/'Данные для ввода на bus.gov.ru'!BD19)*100)*0.5</f>
        <v>45.398773006134967</v>
      </c>
      <c r="E20" s="45">
        <f t="shared" si="0"/>
        <v>91.963190184049068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" customHeight="1" x14ac:dyDescent="0.2">
      <c r="A21" s="24" t="s">
        <v>37</v>
      </c>
      <c r="B21" s="45">
        <f>(('Данные для ввода на bus.gov.ru'!AW20/'Данные для ввода на bus.gov.ru'!AX20)*100)*0.3</f>
        <v>25.876777251184834</v>
      </c>
      <c r="C21" s="45">
        <f>(('Данные для ввода на bus.gov.ru'!AZ20/'Данные для ввода на bus.gov.ru'!BA20)*100)*0.2</f>
        <v>16.872037914691944</v>
      </c>
      <c r="D21" s="45">
        <f>(('Данные для ввода на bus.gov.ru'!BC20/'Данные для ввода на bus.gov.ru'!BD20)*100)*0.5</f>
        <v>43.364928909952603</v>
      </c>
      <c r="E21" s="45">
        <f t="shared" si="0"/>
        <v>86.113744075829374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" customHeight="1" x14ac:dyDescent="0.2">
      <c r="A22" s="24" t="s">
        <v>39</v>
      </c>
      <c r="B22" s="45">
        <f>(('Данные для ввода на bus.gov.ru'!AW21/'Данные для ввода на bus.gov.ru'!AX21)*100)*0.3</f>
        <v>24.527027027027028</v>
      </c>
      <c r="C22" s="45">
        <f>(('Данные для ввода на bus.gov.ru'!AZ21/'Данные для ввода на bus.gov.ru'!BA21)*100)*0.2</f>
        <v>16.621621621621621</v>
      </c>
      <c r="D22" s="45">
        <f>(('Данные для ввода на bus.gov.ru'!BC21/'Данные для ввода на bus.gov.ru'!BD21)*100)*0.5</f>
        <v>43.581081081081081</v>
      </c>
      <c r="E22" s="45">
        <f t="shared" si="0"/>
        <v>84.729729729729726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" customHeight="1" x14ac:dyDescent="0.2">
      <c r="A23" s="24" t="s">
        <v>40</v>
      </c>
      <c r="B23" s="45">
        <f>(('Данные для ввода на bus.gov.ru'!AW22/'Данные для ввода на bus.gov.ru'!AX22)*100)*0.3</f>
        <v>28.750000000000004</v>
      </c>
      <c r="C23" s="45">
        <f>(('Данные для ввода на bus.gov.ru'!AZ22/'Данные для ввода на bus.gov.ru'!BA22)*100)*0.2</f>
        <v>18.214285714285715</v>
      </c>
      <c r="D23" s="45">
        <f>(('Данные для ввода на bus.gov.ru'!BC22/'Данные для ввода на bus.gov.ru'!BD22)*100)*0.5</f>
        <v>46.130952380952387</v>
      </c>
      <c r="E23" s="45">
        <f t="shared" si="0"/>
        <v>93.095238095238102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2.75" x14ac:dyDescent="0.2">
      <c r="A24" s="24" t="s">
        <v>42</v>
      </c>
      <c r="B24" s="45">
        <f>(('Данные для ввода на bus.gov.ru'!AW23/'Данные для ввода на bus.gov.ru'!AX23)*100)*0.3</f>
        <v>27.679558011049725</v>
      </c>
      <c r="C24" s="45">
        <f>(('Данные для ввода на bus.gov.ru'!AZ23/'Данные для ввода на bus.gov.ru'!BA23)*100)*0.2</f>
        <v>18.453038674033149</v>
      </c>
      <c r="D24" s="45">
        <f>(('Данные для ввода на bus.gov.ru'!BC23/'Данные для ввода на bus.gov.ru'!BD23)*100)*0.5</f>
        <v>44.751381215469614</v>
      </c>
      <c r="E24" s="45">
        <f t="shared" si="0"/>
        <v>90.88397790055248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x14ac:dyDescent="0.2">
      <c r="A25" s="24" t="s">
        <v>44</v>
      </c>
      <c r="B25" s="45">
        <f>(('Данные для ввода на bus.gov.ru'!AW24/'Данные для ввода на bus.gov.ru'!AX24)*100)*0.3</f>
        <v>26.666666666666664</v>
      </c>
      <c r="C25" s="45">
        <f>(('Данные для ввода на bus.gov.ru'!AZ24/'Данные для ввода на bus.gov.ru'!BA24)*100)*0.2</f>
        <v>17.916666666666668</v>
      </c>
      <c r="D25" s="45">
        <f>(('Данные для ввода на bus.gov.ru'!BC24/'Данные для ввода на bus.gov.ru'!BD24)*100)*0.5</f>
        <v>46.875</v>
      </c>
      <c r="E25" s="45">
        <f t="shared" si="0"/>
        <v>91.458333333333329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x14ac:dyDescent="0.2">
      <c r="A26" s="24" t="s">
        <v>46</v>
      </c>
      <c r="B26" s="45">
        <f>(('Данные для ввода на bus.gov.ru'!AW25/'Данные для ввода на bus.gov.ru'!AX25)*100)*0.3</f>
        <v>26.692913385826767</v>
      </c>
      <c r="C26" s="45">
        <f>(('Данные для ввода на bus.gov.ru'!AZ25/'Данные для ввода на bus.gov.ru'!BA25)*100)*0.2</f>
        <v>15.748031496062993</v>
      </c>
      <c r="D26" s="45">
        <f>(('Данные для ввода на bus.gov.ru'!BC25/'Данные для ввода на bus.gov.ru'!BD25)*100)*0.5</f>
        <v>43.30708661417323</v>
      </c>
      <c r="E26" s="45">
        <f t="shared" si="0"/>
        <v>85.748031496062993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x14ac:dyDescent="0.2">
      <c r="A27" s="24" t="s">
        <v>48</v>
      </c>
      <c r="B27" s="45">
        <f>(('Данные для ввода на bus.gov.ru'!AW26/'Данные для ввода на bus.gov.ru'!AX26)*100)*0.3</f>
        <v>27.571428571428569</v>
      </c>
      <c r="C27" s="45">
        <f>(('Данные для ввода на bus.gov.ru'!AZ26/'Данные для ввода на bus.gov.ru'!BA26)*100)*0.2</f>
        <v>17.523809523809526</v>
      </c>
      <c r="D27" s="45">
        <f>(('Данные для ввода на bus.gov.ru'!BC26/'Данные для ввода на bus.gov.ru'!BD26)*100)*0.5</f>
        <v>47.142857142857139</v>
      </c>
      <c r="E27" s="45">
        <f t="shared" si="0"/>
        <v>92.238095238095241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x14ac:dyDescent="0.2">
      <c r="A28" s="24" t="s">
        <v>50</v>
      </c>
      <c r="B28" s="45">
        <f>(('Данные для ввода на bus.gov.ru'!AW27/'Данные для ввода на bus.gov.ru'!AX27)*100)*0.3</f>
        <v>27.999999999999996</v>
      </c>
      <c r="C28" s="45">
        <f>(('Данные для ввода на bus.gov.ru'!AZ27/'Данные для ввода на bus.gov.ru'!BA27)*100)*0.2</f>
        <v>17.2</v>
      </c>
      <c r="D28" s="45">
        <f>(('Данные для ввода на bus.gov.ru'!BC27/'Данные для ввода на bus.gov.ru'!BD27)*100)*0.5</f>
        <v>47</v>
      </c>
      <c r="E28" s="45">
        <f t="shared" si="0"/>
        <v>92.199999999999989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x14ac:dyDescent="0.2">
      <c r="A29" s="24" t="s">
        <v>52</v>
      </c>
      <c r="B29" s="45">
        <f>(('Данные для ввода на bus.gov.ru'!AW28/'Данные для ввода на bus.gov.ru'!AX28)*100)*0.3</f>
        <v>25.508982035928145</v>
      </c>
      <c r="C29" s="45">
        <f>(('Данные для ввода на bus.gov.ru'!AZ28/'Данные для ввода на bus.gov.ru'!BA28)*100)*0.2</f>
        <v>16.526946107784433</v>
      </c>
      <c r="D29" s="45">
        <f>(('Данные для ввода на bus.gov.ru'!BC28/'Данные для ввода на bus.gov.ru'!BD28)*100)*0.5</f>
        <v>42.814371257485028</v>
      </c>
      <c r="E29" s="45">
        <f t="shared" si="0"/>
        <v>84.850299401197617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x14ac:dyDescent="0.2">
      <c r="A30" s="24" t="s">
        <v>54</v>
      </c>
      <c r="B30" s="45">
        <f>(('Данные для ввода на bus.gov.ru'!AW29/'Данные для ввода на bus.gov.ru'!AX29)*100)*0.3</f>
        <v>27.471910112359549</v>
      </c>
      <c r="C30" s="45">
        <f>(('Данные для ввода на bus.gov.ru'!AZ29/'Данные для ввода на bus.gov.ru'!BA29)*100)*0.2</f>
        <v>16.629213483146071</v>
      </c>
      <c r="D30" s="45">
        <f>(('Данные для ввода на bus.gov.ru'!BC29/'Данные для ввода на bus.gov.ru'!BD29)*100)*0.5</f>
        <v>44.101123595505619</v>
      </c>
      <c r="E30" s="45">
        <f t="shared" si="0"/>
        <v>88.202247191011239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x14ac:dyDescent="0.2">
      <c r="A31" s="24" t="s">
        <v>56</v>
      </c>
      <c r="B31" s="45">
        <f>(('Данные для ввода на bus.gov.ru'!AW30/'Данные для ввода на bus.gov.ru'!AX30)*100)*0.3</f>
        <v>27.073170731707318</v>
      </c>
      <c r="C31" s="45">
        <f>(('Данные для ввода на bus.gov.ru'!AZ30/'Данные для ввода на bus.gov.ru'!BA30)*100)*0.2</f>
        <v>18.414634146341466</v>
      </c>
      <c r="D31" s="45">
        <f>(('Данные для ввода на bus.gov.ru'!BC30/'Данные для ввода на bus.gov.ru'!BD30)*100)*0.5</f>
        <v>46.951219512195117</v>
      </c>
      <c r="E31" s="45">
        <f t="shared" si="0"/>
        <v>92.439024390243901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x14ac:dyDescent="0.2">
      <c r="A32" s="24" t="s">
        <v>58</v>
      </c>
      <c r="B32" s="45">
        <f>(('Данные для ввода на bus.gov.ru'!AW31/'Данные для ввода на bus.gov.ru'!AX31)*100)*0.3</f>
        <v>29.618644067796609</v>
      </c>
      <c r="C32" s="45">
        <f>(('Данные для ввода на bus.gov.ru'!AZ31/'Данные для ввода на bus.gov.ru'!BA31)*100)*0.2</f>
        <v>19.576271186440678</v>
      </c>
      <c r="D32" s="45">
        <f>(('Данные для ввода на bus.gov.ru'!BC31/'Данные для ввода на bus.gov.ru'!BD31)*100)*0.5</f>
        <v>49.576271186440678</v>
      </c>
      <c r="E32" s="45">
        <f t="shared" si="0"/>
        <v>98.771186440677965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x14ac:dyDescent="0.2">
      <c r="A33" s="24" t="s">
        <v>60</v>
      </c>
      <c r="B33" s="45">
        <f>(('Данные для ввода на bus.gov.ru'!AW32/'Данные для ввода на bus.gov.ru'!AX32)*100)*0.3</f>
        <v>28.823529411764703</v>
      </c>
      <c r="C33" s="45">
        <f>(('Данные для ввода на bus.gov.ru'!AZ32/'Данные для ввода на bus.gov.ru'!BA32)*100)*0.2</f>
        <v>18.43137254901961</v>
      </c>
      <c r="D33" s="45">
        <f>(('Данные для ввода на bus.gov.ru'!BC32/'Данные для ввода на bus.gov.ru'!BD32)*100)*0.5</f>
        <v>47.549019607843135</v>
      </c>
      <c r="E33" s="45">
        <f t="shared" si="0"/>
        <v>94.803921568627445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x14ac:dyDescent="0.2">
      <c r="A34" s="24" t="s">
        <v>64</v>
      </c>
      <c r="B34" s="45">
        <f>(('Данные для ввода на bus.gov.ru'!AW33/'Данные для ввода на bus.gov.ru'!AX33)*100)*0.3</f>
        <v>28.888888888888886</v>
      </c>
      <c r="C34" s="45">
        <f>(('Данные для ввода на bus.gov.ru'!AZ33/'Данные для ввода на bus.gov.ru'!BA33)*100)*0.2</f>
        <v>18.624338624338623</v>
      </c>
      <c r="D34" s="45">
        <f>(('Данные для ввода на bus.gov.ru'!BC33/'Данные для ввода на bus.gov.ru'!BD33)*100)*0.5</f>
        <v>47.354497354497354</v>
      </c>
      <c r="E34" s="45">
        <f t="shared" si="0"/>
        <v>94.86772486772486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x14ac:dyDescent="0.2">
      <c r="A35" s="34" t="s">
        <v>307</v>
      </c>
      <c r="B35" s="45">
        <f>(('Данные для ввода на bus.gov.ru'!AW34/'Данные для ввода на bus.gov.ru'!AX34)*100)*0.3</f>
        <v>28.89473684210526</v>
      </c>
      <c r="C35" s="45">
        <f>(('Данные для ввода на bus.gov.ru'!AZ34/'Данные для ввода на bus.gov.ru'!BA34)*100)*0.2</f>
        <v>18.736842105263161</v>
      </c>
      <c r="D35" s="45">
        <f>(('Данные для ввода на bus.gov.ru'!BC34/'Данные для ввода на bus.gov.ru'!BD34)*100)*0.5</f>
        <v>48.684210526315788</v>
      </c>
      <c r="E35" s="45">
        <f t="shared" si="0"/>
        <v>96.31578947368422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x14ac:dyDescent="0.2">
      <c r="A36" s="24" t="s">
        <v>65</v>
      </c>
      <c r="B36" s="45">
        <f>(('Данные для ввода на bus.gov.ru'!AW35/'Данные для ввода на bus.gov.ru'!AX35)*100)*0.3</f>
        <v>25.263157894736839</v>
      </c>
      <c r="C36" s="45">
        <f>(('Данные для ввода на bus.gov.ru'!AZ35/'Данные для ввода на bus.gov.ru'!BA35)*100)*0.2</f>
        <v>15.526315789473685</v>
      </c>
      <c r="D36" s="45">
        <f>(('Данные для ввода на bus.gov.ru'!BC35/'Данные для ввода на bus.gov.ru'!BD35)*100)*0.5</f>
        <v>44.078947368421048</v>
      </c>
      <c r="E36" s="45">
        <f t="shared" si="0"/>
        <v>84.868421052631561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x14ac:dyDescent="0.2">
      <c r="A37" s="24" t="s">
        <v>67</v>
      </c>
      <c r="B37" s="45">
        <f>(('Данные для ввода на bus.gov.ru'!AW36/'Данные для ввода на bus.gov.ru'!AX36)*100)*0.3</f>
        <v>28.433420365535248</v>
      </c>
      <c r="C37" s="45">
        <f>(('Данные для ввода на bus.gov.ru'!AZ36/'Данные для ввода на bus.gov.ru'!BA36)*100)*0.2</f>
        <v>18.851174934725851</v>
      </c>
      <c r="D37" s="45">
        <f>(('Данные для ввода на bus.gov.ru'!BC36/'Данные для ввода на bus.gov.ru'!BD36)*100)*0.5</f>
        <v>48.041775456919062</v>
      </c>
      <c r="E37" s="45">
        <f t="shared" si="0"/>
        <v>95.326370757180172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x14ac:dyDescent="0.2">
      <c r="A38" s="24" t="s">
        <v>70</v>
      </c>
      <c r="B38" s="45">
        <f>(('Данные для ввода на bus.gov.ru'!AW37/'Данные для ввода на bus.gov.ru'!AX37)*100)*0.3</f>
        <v>25.445026178010469</v>
      </c>
      <c r="C38" s="45">
        <f>(('Данные для ввода на bus.gov.ru'!AZ37/'Данные для ввода на bus.gov.ru'!BA37)*100)*0.2</f>
        <v>16.195462478184993</v>
      </c>
      <c r="D38" s="45">
        <f>(('Данные для ввода на bus.gov.ru'!BC37/'Данные для ввода на bus.gov.ru'!BD37)*100)*0.5</f>
        <v>43.630017452006982</v>
      </c>
      <c r="E38" s="45">
        <f t="shared" si="0"/>
        <v>85.27050610820244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x14ac:dyDescent="0.2">
      <c r="A39" s="24" t="s">
        <v>69</v>
      </c>
      <c r="B39" s="45">
        <f>(('Данные для ввода на bus.gov.ru'!AW38/'Данные для ввода на bus.gov.ru'!AX38)*100)*0.3</f>
        <v>27.226277372262775</v>
      </c>
      <c r="C39" s="45">
        <f>(('Данные для ввода на bus.gov.ru'!AZ38/'Данные для ввода на bus.gov.ru'!BA38)*100)*0.2</f>
        <v>17.226277372262771</v>
      </c>
      <c r="D39" s="45">
        <f>(('Данные для ввода на bus.gov.ru'!BC38/'Данные для ввода на bus.gov.ru'!BD38)*100)*0.5</f>
        <v>43.673965936739663</v>
      </c>
      <c r="E39" s="45">
        <f t="shared" si="0"/>
        <v>88.126520681265205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x14ac:dyDescent="0.2">
      <c r="A40" s="24" t="s">
        <v>72</v>
      </c>
      <c r="B40" s="45">
        <f>(('Данные для ввода на bus.gov.ru'!AW39/'Данные для ввода на bus.gov.ru'!AX39)*100)*0.3</f>
        <v>22.600536193029491</v>
      </c>
      <c r="C40" s="45">
        <f>(('Данные для ввода на bus.gov.ru'!AZ39/'Данные для ввода на bus.gov.ru'!BA39)*100)*0.2</f>
        <v>15.415549597855227</v>
      </c>
      <c r="D40" s="45">
        <f>(('Данные для ввода на bus.gov.ru'!BC39/'Данные для ввода на bus.gov.ru'!BD39)*100)*0.5</f>
        <v>40.683646112600535</v>
      </c>
      <c r="E40" s="45">
        <f t="shared" si="0"/>
        <v>78.699731903485258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x14ac:dyDescent="0.2">
      <c r="A41" s="24" t="s">
        <v>74</v>
      </c>
      <c r="B41" s="45">
        <f>(('Данные для ввода на bus.gov.ru'!AW40/'Данные для ввода на bus.gov.ru'!AX40)*100)*0.3</f>
        <v>22.070484581497798</v>
      </c>
      <c r="C41" s="45">
        <f>(('Данные для ввода на bus.gov.ru'!AZ40/'Данные для ввода на bus.gov.ru'!BA40)*100)*0.2</f>
        <v>15.770925110132161</v>
      </c>
      <c r="D41" s="45">
        <f>(('Данные для ввода на bus.gov.ru'!BC40/'Данные для ввода на bus.gov.ru'!BD40)*100)*0.5</f>
        <v>38.105726872246699</v>
      </c>
      <c r="E41" s="45">
        <f t="shared" si="0"/>
        <v>75.947136563876654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x14ac:dyDescent="0.2">
      <c r="A42" s="24" t="s">
        <v>76</v>
      </c>
      <c r="B42" s="45">
        <f>(('Данные для ввода на bus.gov.ru'!AW41/'Данные для ввода на bus.gov.ru'!AX41)*100)*0.3</f>
        <v>26.666666666666664</v>
      </c>
      <c r="C42" s="45">
        <f>(('Данные для ввода на bus.gov.ru'!AZ41/'Данные для ввода на bus.gov.ru'!BA41)*100)*0.2</f>
        <v>17.230273752012884</v>
      </c>
      <c r="D42" s="45">
        <f>(('Данные для ввода на bus.gov.ru'!BC41/'Данные для ввода на bus.gov.ru'!BD41)*100)*0.5</f>
        <v>44.524959742351044</v>
      </c>
      <c r="E42" s="45">
        <f t="shared" si="0"/>
        <v>88.421900161030592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x14ac:dyDescent="0.2">
      <c r="A43" s="24" t="s">
        <v>78</v>
      </c>
      <c r="B43" s="45">
        <f>(('Данные для ввода на bus.gov.ru'!AW42/'Данные для ввода на bus.gov.ru'!AX42)*100)*0.3</f>
        <v>27.69652650822669</v>
      </c>
      <c r="C43" s="45">
        <f>(('Данные для ввода на bus.gov.ru'!AZ42/'Данные для ввода на bus.gov.ru'!BA42)*100)*0.2</f>
        <v>17.769652650822671</v>
      </c>
      <c r="D43" s="45">
        <f>(('Данные для ввода на bus.gov.ru'!BC42/'Данные для ввода на bus.gov.ru'!BD42)*100)*0.5</f>
        <v>46.206581352833638</v>
      </c>
      <c r="E43" s="45">
        <f t="shared" si="0"/>
        <v>91.672760511882998</v>
      </c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x14ac:dyDescent="0.2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x14ac:dyDescent="0.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x14ac:dyDescent="0.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x14ac:dyDescent="0.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x14ac:dyDescent="0.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x14ac:dyDescent="0.2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x14ac:dyDescent="0.2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x14ac:dyDescent="0.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x14ac:dyDescent="0.2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x14ac:dyDescent="0.2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x14ac:dyDescent="0.2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x14ac:dyDescent="0.2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x14ac:dyDescent="0.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x14ac:dyDescent="0.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x14ac:dyDescent="0.2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x14ac:dyDescent="0.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x14ac:dyDescent="0.2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x14ac:dyDescent="0.2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x14ac:dyDescent="0.2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x14ac:dyDescent="0.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x14ac:dyDescent="0.2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x14ac:dyDescent="0.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x14ac:dyDescent="0.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x14ac:dyDescent="0.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x14ac:dyDescent="0.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x14ac:dyDescent="0.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x14ac:dyDescent="0.2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x14ac:dyDescent="0.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x14ac:dyDescent="0.2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x14ac:dyDescent="0.2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x14ac:dyDescent="0.2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x14ac:dyDescent="0.2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x14ac:dyDescent="0.2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x14ac:dyDescent="0.2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x14ac:dyDescent="0.2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x14ac:dyDescent="0.2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x14ac:dyDescent="0.2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x14ac:dyDescent="0.2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x14ac:dyDescent="0.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x14ac:dyDescent="0.2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x14ac:dyDescent="0.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x14ac:dyDescent="0.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x14ac:dyDescent="0.2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x14ac:dyDescent="0.2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x14ac:dyDescent="0.2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x14ac:dyDescent="0.2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x14ac:dyDescent="0.2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x14ac:dyDescent="0.2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x14ac:dyDescent="0.2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x14ac:dyDescent="0.2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x14ac:dyDescent="0.2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x14ac:dyDescent="0.2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x14ac:dyDescent="0.2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x14ac:dyDescent="0.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x14ac:dyDescent="0.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x14ac:dyDescent="0.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x14ac:dyDescent="0.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x14ac:dyDescent="0.2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x14ac:dyDescent="0.2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x14ac:dyDescent="0.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x14ac:dyDescent="0.2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x14ac:dyDescent="0.2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x14ac:dyDescent="0.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x14ac:dyDescent="0.2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x14ac:dyDescent="0.2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x14ac:dyDescent="0.2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x14ac:dyDescent="0.2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x14ac:dyDescent="0.2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x14ac:dyDescent="0.2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x14ac:dyDescent="0.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x14ac:dyDescent="0.2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x14ac:dyDescent="0.2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x14ac:dyDescent="0.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x14ac:dyDescent="0.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x14ac:dyDescent="0.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x14ac:dyDescent="0.2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x14ac:dyDescent="0.2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x14ac:dyDescent="0.2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x14ac:dyDescent="0.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x14ac:dyDescent="0.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x14ac:dyDescent="0.2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x14ac:dyDescent="0.2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x14ac:dyDescent="0.2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x14ac:dyDescent="0.2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x14ac:dyDescent="0.2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x14ac:dyDescent="0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x14ac:dyDescent="0.2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x14ac:dyDescent="0.2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x14ac:dyDescent="0.2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x14ac:dyDescent="0.2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x14ac:dyDescent="0.2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x14ac:dyDescent="0.2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x14ac:dyDescent="0.2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x14ac:dyDescent="0.2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x14ac:dyDescent="0.2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x14ac:dyDescent="0.2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x14ac:dyDescent="0.2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x14ac:dyDescent="0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x14ac:dyDescent="0.2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x14ac:dyDescent="0.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x14ac:dyDescent="0.2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x14ac:dyDescent="0.2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x14ac:dyDescent="0.2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x14ac:dyDescent="0.2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x14ac:dyDescent="0.2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x14ac:dyDescent="0.2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x14ac:dyDescent="0.2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x14ac:dyDescent="0.2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x14ac:dyDescent="0.2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x14ac:dyDescent="0.2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x14ac:dyDescent="0.2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x14ac:dyDescent="0.2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x14ac:dyDescent="0.2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x14ac:dyDescent="0.2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x14ac:dyDescent="0.2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x14ac:dyDescent="0.2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x14ac:dyDescent="0.2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x14ac:dyDescent="0.2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x14ac:dyDescent="0.2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x14ac:dyDescent="0.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x14ac:dyDescent="0.2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x14ac:dyDescent="0.2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x14ac:dyDescent="0.2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x14ac:dyDescent="0.2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x14ac:dyDescent="0.2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x14ac:dyDescent="0.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x14ac:dyDescent="0.2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x14ac:dyDescent="0.2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x14ac:dyDescent="0.2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x14ac:dyDescent="0.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x14ac:dyDescent="0.2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x14ac:dyDescent="0.2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x14ac:dyDescent="0.2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x14ac:dyDescent="0.2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x14ac:dyDescent="0.2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x14ac:dyDescent="0.2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x14ac:dyDescent="0.2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x14ac:dyDescent="0.2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x14ac:dyDescent="0.2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x14ac:dyDescent="0.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x14ac:dyDescent="0.2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x14ac:dyDescent="0.2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x14ac:dyDescent="0.2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x14ac:dyDescent="0.2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x14ac:dyDescent="0.2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x14ac:dyDescent="0.2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x14ac:dyDescent="0.2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x14ac:dyDescent="0.2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x14ac:dyDescent="0.2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x14ac:dyDescent="0.2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x14ac:dyDescent="0.2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x14ac:dyDescent="0.2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x14ac:dyDescent="0.2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x14ac:dyDescent="0.2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x14ac:dyDescent="0.2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x14ac:dyDescent="0.2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x14ac:dyDescent="0.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x14ac:dyDescent="0.2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x14ac:dyDescent="0.2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x14ac:dyDescent="0.2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x14ac:dyDescent="0.2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x14ac:dyDescent="0.2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x14ac:dyDescent="0.2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x14ac:dyDescent="0.2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x14ac:dyDescent="0.2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x14ac:dyDescent="0.2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x14ac:dyDescent="0.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x14ac:dyDescent="0.2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x14ac:dyDescent="0.2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x14ac:dyDescent="0.2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x14ac:dyDescent="0.2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x14ac:dyDescent="0.2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x14ac:dyDescent="0.2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x14ac:dyDescent="0.2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x14ac:dyDescent="0.2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x14ac:dyDescent="0.2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x14ac:dyDescent="0.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x14ac:dyDescent="0.2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x14ac:dyDescent="0.2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x14ac:dyDescent="0.2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x14ac:dyDescent="0.2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x14ac:dyDescent="0.2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x14ac:dyDescent="0.2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x14ac:dyDescent="0.2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x14ac:dyDescent="0.2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x14ac:dyDescent="0.2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x14ac:dyDescent="0.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x14ac:dyDescent="0.2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x14ac:dyDescent="0.2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x14ac:dyDescent="0.2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x14ac:dyDescent="0.2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x14ac:dyDescent="0.2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x14ac:dyDescent="0.2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x14ac:dyDescent="0.2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x14ac:dyDescent="0.2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x14ac:dyDescent="0.2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x14ac:dyDescent="0.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x14ac:dyDescent="0.2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x14ac:dyDescent="0.2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x14ac:dyDescent="0.2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x14ac:dyDescent="0.2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x14ac:dyDescent="0.2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x14ac:dyDescent="0.2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x14ac:dyDescent="0.2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x14ac:dyDescent="0.2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x14ac:dyDescent="0.2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x14ac:dyDescent="0.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x14ac:dyDescent="0.2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x14ac:dyDescent="0.2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x14ac:dyDescent="0.2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x14ac:dyDescent="0.2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x14ac:dyDescent="0.2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x14ac:dyDescent="0.2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x14ac:dyDescent="0.2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x14ac:dyDescent="0.2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x14ac:dyDescent="0.2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x14ac:dyDescent="0.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x14ac:dyDescent="0.2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x14ac:dyDescent="0.2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x14ac:dyDescent="0.2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x14ac:dyDescent="0.2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x14ac:dyDescent="0.2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x14ac:dyDescent="0.2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x14ac:dyDescent="0.2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x14ac:dyDescent="0.2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x14ac:dyDescent="0.2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x14ac:dyDescent="0.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x14ac:dyDescent="0.2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x14ac:dyDescent="0.2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x14ac:dyDescent="0.2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x14ac:dyDescent="0.2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x14ac:dyDescent="0.2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x14ac:dyDescent="0.2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x14ac:dyDescent="0.2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x14ac:dyDescent="0.2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x14ac:dyDescent="0.2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x14ac:dyDescent="0.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x14ac:dyDescent="0.2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x14ac:dyDescent="0.2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x14ac:dyDescent="0.2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x14ac:dyDescent="0.2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x14ac:dyDescent="0.2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x14ac:dyDescent="0.2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x14ac:dyDescent="0.2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x14ac:dyDescent="0.2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x14ac:dyDescent="0.2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x14ac:dyDescent="0.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x14ac:dyDescent="0.2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x14ac:dyDescent="0.2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x14ac:dyDescent="0.2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x14ac:dyDescent="0.2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x14ac:dyDescent="0.2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x14ac:dyDescent="0.2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x14ac:dyDescent="0.2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x14ac:dyDescent="0.2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x14ac:dyDescent="0.2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x14ac:dyDescent="0.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x14ac:dyDescent="0.2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x14ac:dyDescent="0.2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x14ac:dyDescent="0.2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x14ac:dyDescent="0.2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x14ac:dyDescent="0.2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x14ac:dyDescent="0.2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x14ac:dyDescent="0.2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x14ac:dyDescent="0.2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x14ac:dyDescent="0.2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x14ac:dyDescent="0.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x14ac:dyDescent="0.2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x14ac:dyDescent="0.2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x14ac:dyDescent="0.2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x14ac:dyDescent="0.2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x14ac:dyDescent="0.2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x14ac:dyDescent="0.2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x14ac:dyDescent="0.2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x14ac:dyDescent="0.2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x14ac:dyDescent="0.2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x14ac:dyDescent="0.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x14ac:dyDescent="0.2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x14ac:dyDescent="0.2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x14ac:dyDescent="0.2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x14ac:dyDescent="0.2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x14ac:dyDescent="0.2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x14ac:dyDescent="0.2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x14ac:dyDescent="0.2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x14ac:dyDescent="0.2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x14ac:dyDescent="0.2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x14ac:dyDescent="0.2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x14ac:dyDescent="0.2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x14ac:dyDescent="0.2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x14ac:dyDescent="0.2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x14ac:dyDescent="0.2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x14ac:dyDescent="0.2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x14ac:dyDescent="0.2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x14ac:dyDescent="0.2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x14ac:dyDescent="0.2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x14ac:dyDescent="0.2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x14ac:dyDescent="0.2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x14ac:dyDescent="0.2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x14ac:dyDescent="0.2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x14ac:dyDescent="0.2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x14ac:dyDescent="0.2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x14ac:dyDescent="0.2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x14ac:dyDescent="0.2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x14ac:dyDescent="0.2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x14ac:dyDescent="0.2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x14ac:dyDescent="0.2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x14ac:dyDescent="0.2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x14ac:dyDescent="0.2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x14ac:dyDescent="0.2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x14ac:dyDescent="0.2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x14ac:dyDescent="0.2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x14ac:dyDescent="0.2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x14ac:dyDescent="0.2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x14ac:dyDescent="0.2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x14ac:dyDescent="0.2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x14ac:dyDescent="0.2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x14ac:dyDescent="0.2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x14ac:dyDescent="0.2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x14ac:dyDescent="0.2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x14ac:dyDescent="0.2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x14ac:dyDescent="0.2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x14ac:dyDescent="0.2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x14ac:dyDescent="0.2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x14ac:dyDescent="0.2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x14ac:dyDescent="0.2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x14ac:dyDescent="0.2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x14ac:dyDescent="0.2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x14ac:dyDescent="0.2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x14ac:dyDescent="0.2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x14ac:dyDescent="0.2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x14ac:dyDescent="0.2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x14ac:dyDescent="0.2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x14ac:dyDescent="0.2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x14ac:dyDescent="0.2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x14ac:dyDescent="0.2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x14ac:dyDescent="0.2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x14ac:dyDescent="0.2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x14ac:dyDescent="0.2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x14ac:dyDescent="0.2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x14ac:dyDescent="0.2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x14ac:dyDescent="0.2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x14ac:dyDescent="0.2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x14ac:dyDescent="0.2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x14ac:dyDescent="0.2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x14ac:dyDescent="0.2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x14ac:dyDescent="0.2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x14ac:dyDescent="0.2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x14ac:dyDescent="0.2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x14ac:dyDescent="0.2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x14ac:dyDescent="0.2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x14ac:dyDescent="0.2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x14ac:dyDescent="0.2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x14ac:dyDescent="0.2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x14ac:dyDescent="0.2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x14ac:dyDescent="0.2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x14ac:dyDescent="0.2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x14ac:dyDescent="0.2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x14ac:dyDescent="0.2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x14ac:dyDescent="0.2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x14ac:dyDescent="0.2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x14ac:dyDescent="0.2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x14ac:dyDescent="0.2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x14ac:dyDescent="0.2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x14ac:dyDescent="0.2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x14ac:dyDescent="0.2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x14ac:dyDescent="0.2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x14ac:dyDescent="0.2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x14ac:dyDescent="0.2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x14ac:dyDescent="0.2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x14ac:dyDescent="0.2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x14ac:dyDescent="0.2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x14ac:dyDescent="0.2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x14ac:dyDescent="0.2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x14ac:dyDescent="0.2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x14ac:dyDescent="0.2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x14ac:dyDescent="0.2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x14ac:dyDescent="0.2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x14ac:dyDescent="0.2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x14ac:dyDescent="0.2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x14ac:dyDescent="0.2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x14ac:dyDescent="0.2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x14ac:dyDescent="0.2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x14ac:dyDescent="0.2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x14ac:dyDescent="0.2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x14ac:dyDescent="0.2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x14ac:dyDescent="0.2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x14ac:dyDescent="0.2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x14ac:dyDescent="0.2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x14ac:dyDescent="0.2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x14ac:dyDescent="0.2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x14ac:dyDescent="0.2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x14ac:dyDescent="0.2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x14ac:dyDescent="0.2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x14ac:dyDescent="0.2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x14ac:dyDescent="0.2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x14ac:dyDescent="0.2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x14ac:dyDescent="0.2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x14ac:dyDescent="0.2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x14ac:dyDescent="0.2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x14ac:dyDescent="0.2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x14ac:dyDescent="0.2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x14ac:dyDescent="0.2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x14ac:dyDescent="0.2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x14ac:dyDescent="0.2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x14ac:dyDescent="0.2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x14ac:dyDescent="0.2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x14ac:dyDescent="0.2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x14ac:dyDescent="0.2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x14ac:dyDescent="0.2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x14ac:dyDescent="0.2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x14ac:dyDescent="0.2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x14ac:dyDescent="0.2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x14ac:dyDescent="0.2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x14ac:dyDescent="0.2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x14ac:dyDescent="0.2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x14ac:dyDescent="0.2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x14ac:dyDescent="0.2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x14ac:dyDescent="0.2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x14ac:dyDescent="0.2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x14ac:dyDescent="0.2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x14ac:dyDescent="0.2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x14ac:dyDescent="0.2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x14ac:dyDescent="0.2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x14ac:dyDescent="0.2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x14ac:dyDescent="0.2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x14ac:dyDescent="0.2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x14ac:dyDescent="0.2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x14ac:dyDescent="0.2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x14ac:dyDescent="0.2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x14ac:dyDescent="0.2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x14ac:dyDescent="0.2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x14ac:dyDescent="0.2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x14ac:dyDescent="0.2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x14ac:dyDescent="0.2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x14ac:dyDescent="0.2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x14ac:dyDescent="0.2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x14ac:dyDescent="0.2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x14ac:dyDescent="0.2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x14ac:dyDescent="0.2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x14ac:dyDescent="0.2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x14ac:dyDescent="0.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x14ac:dyDescent="0.2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x14ac:dyDescent="0.2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x14ac:dyDescent="0.2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x14ac:dyDescent="0.2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x14ac:dyDescent="0.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x14ac:dyDescent="0.2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x14ac:dyDescent="0.2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x14ac:dyDescent="0.2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x14ac:dyDescent="0.2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x14ac:dyDescent="0.2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x14ac:dyDescent="0.2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x14ac:dyDescent="0.2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x14ac:dyDescent="0.2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x14ac:dyDescent="0.2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x14ac:dyDescent="0.2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x14ac:dyDescent="0.2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x14ac:dyDescent="0.2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x14ac:dyDescent="0.2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x14ac:dyDescent="0.2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x14ac:dyDescent="0.2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x14ac:dyDescent="0.2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x14ac:dyDescent="0.2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x14ac:dyDescent="0.2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x14ac:dyDescent="0.2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x14ac:dyDescent="0.2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x14ac:dyDescent="0.2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x14ac:dyDescent="0.2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x14ac:dyDescent="0.2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x14ac:dyDescent="0.2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x14ac:dyDescent="0.2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x14ac:dyDescent="0.2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x14ac:dyDescent="0.2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x14ac:dyDescent="0.2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x14ac:dyDescent="0.2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x14ac:dyDescent="0.2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x14ac:dyDescent="0.2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x14ac:dyDescent="0.2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x14ac:dyDescent="0.2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x14ac:dyDescent="0.2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x14ac:dyDescent="0.2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x14ac:dyDescent="0.2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x14ac:dyDescent="0.2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x14ac:dyDescent="0.2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x14ac:dyDescent="0.2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x14ac:dyDescent="0.2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x14ac:dyDescent="0.2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x14ac:dyDescent="0.2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x14ac:dyDescent="0.2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x14ac:dyDescent="0.2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x14ac:dyDescent="0.2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x14ac:dyDescent="0.2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x14ac:dyDescent="0.2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x14ac:dyDescent="0.2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x14ac:dyDescent="0.2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x14ac:dyDescent="0.2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x14ac:dyDescent="0.2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x14ac:dyDescent="0.2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x14ac:dyDescent="0.2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x14ac:dyDescent="0.2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x14ac:dyDescent="0.2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x14ac:dyDescent="0.2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x14ac:dyDescent="0.2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x14ac:dyDescent="0.2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x14ac:dyDescent="0.2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x14ac:dyDescent="0.2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x14ac:dyDescent="0.2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x14ac:dyDescent="0.2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x14ac:dyDescent="0.2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x14ac:dyDescent="0.2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x14ac:dyDescent="0.2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x14ac:dyDescent="0.2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x14ac:dyDescent="0.2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x14ac:dyDescent="0.2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x14ac:dyDescent="0.2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x14ac:dyDescent="0.2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x14ac:dyDescent="0.2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x14ac:dyDescent="0.2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x14ac:dyDescent="0.2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x14ac:dyDescent="0.2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x14ac:dyDescent="0.2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x14ac:dyDescent="0.2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x14ac:dyDescent="0.2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x14ac:dyDescent="0.2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x14ac:dyDescent="0.2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x14ac:dyDescent="0.2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x14ac:dyDescent="0.2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x14ac:dyDescent="0.2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x14ac:dyDescent="0.2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x14ac:dyDescent="0.2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x14ac:dyDescent="0.2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x14ac:dyDescent="0.2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x14ac:dyDescent="0.2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x14ac:dyDescent="0.2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x14ac:dyDescent="0.2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x14ac:dyDescent="0.2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x14ac:dyDescent="0.2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x14ac:dyDescent="0.2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x14ac:dyDescent="0.2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x14ac:dyDescent="0.2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x14ac:dyDescent="0.2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x14ac:dyDescent="0.2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x14ac:dyDescent="0.2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x14ac:dyDescent="0.2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x14ac:dyDescent="0.2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x14ac:dyDescent="0.2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x14ac:dyDescent="0.2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x14ac:dyDescent="0.2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x14ac:dyDescent="0.2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x14ac:dyDescent="0.2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x14ac:dyDescent="0.2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x14ac:dyDescent="0.2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x14ac:dyDescent="0.2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x14ac:dyDescent="0.2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x14ac:dyDescent="0.2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x14ac:dyDescent="0.2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x14ac:dyDescent="0.2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x14ac:dyDescent="0.2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x14ac:dyDescent="0.2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x14ac:dyDescent="0.2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x14ac:dyDescent="0.2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x14ac:dyDescent="0.2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x14ac:dyDescent="0.2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x14ac:dyDescent="0.2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x14ac:dyDescent="0.2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x14ac:dyDescent="0.2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x14ac:dyDescent="0.2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x14ac:dyDescent="0.2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x14ac:dyDescent="0.2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x14ac:dyDescent="0.2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x14ac:dyDescent="0.2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x14ac:dyDescent="0.2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x14ac:dyDescent="0.2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x14ac:dyDescent="0.2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x14ac:dyDescent="0.2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x14ac:dyDescent="0.2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x14ac:dyDescent="0.2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x14ac:dyDescent="0.2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x14ac:dyDescent="0.2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x14ac:dyDescent="0.2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x14ac:dyDescent="0.2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x14ac:dyDescent="0.2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x14ac:dyDescent="0.2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x14ac:dyDescent="0.2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x14ac:dyDescent="0.2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x14ac:dyDescent="0.2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x14ac:dyDescent="0.2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x14ac:dyDescent="0.2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x14ac:dyDescent="0.2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x14ac:dyDescent="0.2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x14ac:dyDescent="0.2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x14ac:dyDescent="0.2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x14ac:dyDescent="0.2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x14ac:dyDescent="0.2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x14ac:dyDescent="0.2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x14ac:dyDescent="0.2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x14ac:dyDescent="0.2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x14ac:dyDescent="0.2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x14ac:dyDescent="0.2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x14ac:dyDescent="0.2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x14ac:dyDescent="0.2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x14ac:dyDescent="0.2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x14ac:dyDescent="0.2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x14ac:dyDescent="0.2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x14ac:dyDescent="0.2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x14ac:dyDescent="0.2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x14ac:dyDescent="0.2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x14ac:dyDescent="0.2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x14ac:dyDescent="0.2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x14ac:dyDescent="0.2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x14ac:dyDescent="0.2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x14ac:dyDescent="0.2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x14ac:dyDescent="0.2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x14ac:dyDescent="0.2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x14ac:dyDescent="0.2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x14ac:dyDescent="0.2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x14ac:dyDescent="0.2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x14ac:dyDescent="0.2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x14ac:dyDescent="0.2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x14ac:dyDescent="0.2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x14ac:dyDescent="0.2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x14ac:dyDescent="0.2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x14ac:dyDescent="0.2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x14ac:dyDescent="0.2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x14ac:dyDescent="0.2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x14ac:dyDescent="0.2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x14ac:dyDescent="0.2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x14ac:dyDescent="0.2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x14ac:dyDescent="0.2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x14ac:dyDescent="0.2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x14ac:dyDescent="0.2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x14ac:dyDescent="0.2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x14ac:dyDescent="0.2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x14ac:dyDescent="0.2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x14ac:dyDescent="0.2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x14ac:dyDescent="0.2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x14ac:dyDescent="0.2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x14ac:dyDescent="0.2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x14ac:dyDescent="0.2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x14ac:dyDescent="0.2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x14ac:dyDescent="0.2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x14ac:dyDescent="0.2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x14ac:dyDescent="0.2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x14ac:dyDescent="0.2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x14ac:dyDescent="0.2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x14ac:dyDescent="0.2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x14ac:dyDescent="0.2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x14ac:dyDescent="0.2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x14ac:dyDescent="0.2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x14ac:dyDescent="0.2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x14ac:dyDescent="0.2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x14ac:dyDescent="0.2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x14ac:dyDescent="0.2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x14ac:dyDescent="0.2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x14ac:dyDescent="0.2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x14ac:dyDescent="0.2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x14ac:dyDescent="0.2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x14ac:dyDescent="0.2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x14ac:dyDescent="0.2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x14ac:dyDescent="0.2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x14ac:dyDescent="0.2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x14ac:dyDescent="0.2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x14ac:dyDescent="0.2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x14ac:dyDescent="0.2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x14ac:dyDescent="0.2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x14ac:dyDescent="0.2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x14ac:dyDescent="0.2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x14ac:dyDescent="0.2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x14ac:dyDescent="0.2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x14ac:dyDescent="0.2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x14ac:dyDescent="0.2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x14ac:dyDescent="0.2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x14ac:dyDescent="0.2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x14ac:dyDescent="0.2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x14ac:dyDescent="0.2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x14ac:dyDescent="0.2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x14ac:dyDescent="0.2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x14ac:dyDescent="0.2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x14ac:dyDescent="0.2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x14ac:dyDescent="0.2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x14ac:dyDescent="0.2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x14ac:dyDescent="0.2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x14ac:dyDescent="0.2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x14ac:dyDescent="0.2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x14ac:dyDescent="0.2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x14ac:dyDescent="0.2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x14ac:dyDescent="0.2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x14ac:dyDescent="0.2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x14ac:dyDescent="0.2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x14ac:dyDescent="0.2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x14ac:dyDescent="0.2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x14ac:dyDescent="0.2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x14ac:dyDescent="0.2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x14ac:dyDescent="0.2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x14ac:dyDescent="0.2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x14ac:dyDescent="0.2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x14ac:dyDescent="0.2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x14ac:dyDescent="0.2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x14ac:dyDescent="0.2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x14ac:dyDescent="0.2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x14ac:dyDescent="0.2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x14ac:dyDescent="0.2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x14ac:dyDescent="0.2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x14ac:dyDescent="0.2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x14ac:dyDescent="0.2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x14ac:dyDescent="0.2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x14ac:dyDescent="0.2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x14ac:dyDescent="0.2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x14ac:dyDescent="0.2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x14ac:dyDescent="0.2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x14ac:dyDescent="0.2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x14ac:dyDescent="0.2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x14ac:dyDescent="0.2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x14ac:dyDescent="0.2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x14ac:dyDescent="0.2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x14ac:dyDescent="0.2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x14ac:dyDescent="0.2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x14ac:dyDescent="0.2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x14ac:dyDescent="0.2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x14ac:dyDescent="0.2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x14ac:dyDescent="0.2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x14ac:dyDescent="0.2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x14ac:dyDescent="0.2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x14ac:dyDescent="0.2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x14ac:dyDescent="0.2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x14ac:dyDescent="0.2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x14ac:dyDescent="0.2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x14ac:dyDescent="0.2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x14ac:dyDescent="0.2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x14ac:dyDescent="0.2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x14ac:dyDescent="0.2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x14ac:dyDescent="0.2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x14ac:dyDescent="0.2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x14ac:dyDescent="0.2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x14ac:dyDescent="0.2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x14ac:dyDescent="0.2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x14ac:dyDescent="0.2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x14ac:dyDescent="0.2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x14ac:dyDescent="0.2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x14ac:dyDescent="0.2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x14ac:dyDescent="0.2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x14ac:dyDescent="0.2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x14ac:dyDescent="0.2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x14ac:dyDescent="0.2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x14ac:dyDescent="0.2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x14ac:dyDescent="0.2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x14ac:dyDescent="0.2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x14ac:dyDescent="0.2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x14ac:dyDescent="0.2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x14ac:dyDescent="0.2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x14ac:dyDescent="0.2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x14ac:dyDescent="0.2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x14ac:dyDescent="0.2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x14ac:dyDescent="0.2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x14ac:dyDescent="0.2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x14ac:dyDescent="0.2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x14ac:dyDescent="0.2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x14ac:dyDescent="0.2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x14ac:dyDescent="0.2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x14ac:dyDescent="0.2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x14ac:dyDescent="0.2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x14ac:dyDescent="0.2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x14ac:dyDescent="0.2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x14ac:dyDescent="0.2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x14ac:dyDescent="0.2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x14ac:dyDescent="0.2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x14ac:dyDescent="0.2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x14ac:dyDescent="0.2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x14ac:dyDescent="0.2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x14ac:dyDescent="0.2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x14ac:dyDescent="0.2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x14ac:dyDescent="0.2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x14ac:dyDescent="0.2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x14ac:dyDescent="0.2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x14ac:dyDescent="0.2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x14ac:dyDescent="0.2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x14ac:dyDescent="0.2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x14ac:dyDescent="0.2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x14ac:dyDescent="0.2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x14ac:dyDescent="0.2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x14ac:dyDescent="0.2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x14ac:dyDescent="0.2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x14ac:dyDescent="0.2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x14ac:dyDescent="0.2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x14ac:dyDescent="0.2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x14ac:dyDescent="0.2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x14ac:dyDescent="0.2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x14ac:dyDescent="0.2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x14ac:dyDescent="0.2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x14ac:dyDescent="0.2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x14ac:dyDescent="0.2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x14ac:dyDescent="0.2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x14ac:dyDescent="0.2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x14ac:dyDescent="0.2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x14ac:dyDescent="0.2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x14ac:dyDescent="0.2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x14ac:dyDescent="0.2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x14ac:dyDescent="0.2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x14ac:dyDescent="0.2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x14ac:dyDescent="0.2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x14ac:dyDescent="0.2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x14ac:dyDescent="0.2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x14ac:dyDescent="0.2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x14ac:dyDescent="0.2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x14ac:dyDescent="0.2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x14ac:dyDescent="0.2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x14ac:dyDescent="0.2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x14ac:dyDescent="0.2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x14ac:dyDescent="0.2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x14ac:dyDescent="0.2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x14ac:dyDescent="0.2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x14ac:dyDescent="0.2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x14ac:dyDescent="0.2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x14ac:dyDescent="0.2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x14ac:dyDescent="0.2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x14ac:dyDescent="0.2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x14ac:dyDescent="0.2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x14ac:dyDescent="0.2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x14ac:dyDescent="0.2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x14ac:dyDescent="0.2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x14ac:dyDescent="0.2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x14ac:dyDescent="0.2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x14ac:dyDescent="0.2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x14ac:dyDescent="0.2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x14ac:dyDescent="0.2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x14ac:dyDescent="0.2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x14ac:dyDescent="0.2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x14ac:dyDescent="0.2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x14ac:dyDescent="0.2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x14ac:dyDescent="0.2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x14ac:dyDescent="0.2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x14ac:dyDescent="0.2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x14ac:dyDescent="0.2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x14ac:dyDescent="0.2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x14ac:dyDescent="0.2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x14ac:dyDescent="0.2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x14ac:dyDescent="0.2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x14ac:dyDescent="0.2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x14ac:dyDescent="0.2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x14ac:dyDescent="0.2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x14ac:dyDescent="0.2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x14ac:dyDescent="0.2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x14ac:dyDescent="0.2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x14ac:dyDescent="0.2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x14ac:dyDescent="0.2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x14ac:dyDescent="0.2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x14ac:dyDescent="0.2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x14ac:dyDescent="0.2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x14ac:dyDescent="0.2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x14ac:dyDescent="0.2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x14ac:dyDescent="0.2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x14ac:dyDescent="0.2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x14ac:dyDescent="0.2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x14ac:dyDescent="0.2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x14ac:dyDescent="0.2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x14ac:dyDescent="0.2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x14ac:dyDescent="0.2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x14ac:dyDescent="0.2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x14ac:dyDescent="0.2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x14ac:dyDescent="0.2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x14ac:dyDescent="0.2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x14ac:dyDescent="0.2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x14ac:dyDescent="0.2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x14ac:dyDescent="0.2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x14ac:dyDescent="0.2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x14ac:dyDescent="0.2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x14ac:dyDescent="0.2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x14ac:dyDescent="0.2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x14ac:dyDescent="0.2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x14ac:dyDescent="0.2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x14ac:dyDescent="0.2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x14ac:dyDescent="0.2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x14ac:dyDescent="0.2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x14ac:dyDescent="0.2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x14ac:dyDescent="0.2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x14ac:dyDescent="0.2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x14ac:dyDescent="0.2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x14ac:dyDescent="0.2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x14ac:dyDescent="0.2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x14ac:dyDescent="0.2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2.75" x14ac:dyDescent="0.2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2.75" x14ac:dyDescent="0.2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2.75" x14ac:dyDescent="0.2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2.75" x14ac:dyDescent="0.2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2.75" x14ac:dyDescent="0.2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tabSelected="1" workbookViewId="0">
      <pane ySplit="1" topLeftCell="A35" activePane="bottomLeft" state="frozen"/>
      <selection pane="bottomLeft" activeCell="J5" sqref="J5"/>
    </sheetView>
  </sheetViews>
  <sheetFormatPr defaultColWidth="14.42578125" defaultRowHeight="15" customHeight="1" x14ac:dyDescent="0.2"/>
  <cols>
    <col min="1" max="1" width="21.5703125" customWidth="1"/>
    <col min="8" max="8" width="7.28515625" customWidth="1"/>
    <col min="9" max="9" width="9.28515625" customWidth="1"/>
    <col min="10" max="10" width="9.42578125" customWidth="1"/>
    <col min="11" max="11" width="6.7109375" customWidth="1"/>
  </cols>
  <sheetData>
    <row r="1" spans="1:26" ht="63.75" x14ac:dyDescent="0.2">
      <c r="A1" s="51" t="s">
        <v>397</v>
      </c>
      <c r="B1" s="52" t="s">
        <v>398</v>
      </c>
      <c r="C1" s="53" t="s">
        <v>399</v>
      </c>
      <c r="D1" s="53" t="s">
        <v>400</v>
      </c>
      <c r="E1" s="53" t="s">
        <v>401</v>
      </c>
      <c r="F1" s="53" t="s">
        <v>402</v>
      </c>
      <c r="G1" s="2" t="s">
        <v>403</v>
      </c>
      <c r="H1" s="67" t="s">
        <v>406</v>
      </c>
      <c r="I1" s="54" t="s">
        <v>407</v>
      </c>
      <c r="J1" s="54" t="s">
        <v>407</v>
      </c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5" customHeight="1" x14ac:dyDescent="0.2">
      <c r="A2" s="51" t="s">
        <v>385</v>
      </c>
      <c r="B2" s="55">
        <v>100</v>
      </c>
      <c r="C2" s="55">
        <v>100</v>
      </c>
      <c r="D2" s="55">
        <v>100</v>
      </c>
      <c r="E2" s="55">
        <v>100</v>
      </c>
      <c r="F2" s="55">
        <v>100</v>
      </c>
      <c r="G2" s="56">
        <f t="shared" ref="G2:G43" si="0">AVERAGE(B2:F2)</f>
        <v>100</v>
      </c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32.25" customHeight="1" x14ac:dyDescent="0.2">
      <c r="A3" s="24" t="s">
        <v>4</v>
      </c>
      <c r="B3" s="55">
        <v>70.012534291930763</v>
      </c>
      <c r="C3" s="57">
        <v>95.08064516129032</v>
      </c>
      <c r="D3" s="55">
        <v>33.655172413793103</v>
      </c>
      <c r="E3" s="55">
        <v>98.298649232097716</v>
      </c>
      <c r="F3" s="55">
        <v>97.838709677419359</v>
      </c>
      <c r="G3" s="56">
        <f t="shared" si="0"/>
        <v>78.977142155306254</v>
      </c>
      <c r="H3" s="65">
        <v>5</v>
      </c>
      <c r="I3" s="58">
        <v>7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39.75" customHeight="1" x14ac:dyDescent="0.2">
      <c r="A4" s="24" t="s">
        <v>6</v>
      </c>
      <c r="B4" s="55">
        <v>89.94670586461632</v>
      </c>
      <c r="C4" s="57">
        <v>98.952879581151834</v>
      </c>
      <c r="D4" s="55">
        <v>54.75</v>
      </c>
      <c r="E4" s="55">
        <v>98.549017376128702</v>
      </c>
      <c r="F4" s="55">
        <v>99.197207678883075</v>
      </c>
      <c r="G4" s="56">
        <f t="shared" si="0"/>
        <v>88.279162100155986</v>
      </c>
      <c r="H4" s="65">
        <v>1</v>
      </c>
      <c r="I4" s="58">
        <v>3</v>
      </c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23.25" customHeight="1" x14ac:dyDescent="0.2">
      <c r="A5" s="24" t="s">
        <v>8</v>
      </c>
      <c r="B5" s="55">
        <v>70.624416651110707</v>
      </c>
      <c r="C5" s="57">
        <v>96.372239747634069</v>
      </c>
      <c r="D5" s="55">
        <v>76</v>
      </c>
      <c r="E5" s="55">
        <v>98.284433481179292</v>
      </c>
      <c r="F5" s="55">
        <v>98.328075709779185</v>
      </c>
      <c r="G5" s="56">
        <f t="shared" si="0"/>
        <v>87.92183311794065</v>
      </c>
      <c r="H5" s="65">
        <v>2</v>
      </c>
      <c r="I5" s="58">
        <v>6</v>
      </c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30.75" customHeight="1" x14ac:dyDescent="0.2">
      <c r="A6" s="59" t="s">
        <v>405</v>
      </c>
      <c r="B6" s="55">
        <v>75.456400742115022</v>
      </c>
      <c r="C6" s="57">
        <v>94.140625</v>
      </c>
      <c r="D6" s="55">
        <v>26.25</v>
      </c>
      <c r="E6" s="55">
        <v>98.481630824372758</v>
      </c>
      <c r="F6" s="55">
        <v>98.453125</v>
      </c>
      <c r="G6" s="56">
        <f t="shared" si="0"/>
        <v>78.556356313297556</v>
      </c>
      <c r="H6" s="65">
        <v>7</v>
      </c>
      <c r="I6" s="58">
        <v>5</v>
      </c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30.75" customHeight="1" x14ac:dyDescent="0.2">
      <c r="A7" s="59" t="s">
        <v>404</v>
      </c>
      <c r="B7" s="55">
        <v>84.19630335365855</v>
      </c>
      <c r="C7" s="57">
        <v>84.817073170731703</v>
      </c>
      <c r="D7" s="55">
        <v>52.604651162790702</v>
      </c>
      <c r="E7" s="55">
        <v>99.213539074166263</v>
      </c>
      <c r="F7" s="55">
        <v>99.207317073170742</v>
      </c>
      <c r="G7" s="56">
        <f t="shared" si="0"/>
        <v>84.007776766903589</v>
      </c>
      <c r="H7" s="65">
        <v>3</v>
      </c>
      <c r="I7" s="58">
        <v>2</v>
      </c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27.75" customHeight="1" x14ac:dyDescent="0.2">
      <c r="A8" s="24" t="s">
        <v>13</v>
      </c>
      <c r="B8" s="55">
        <v>66.557071960297776</v>
      </c>
      <c r="C8" s="57">
        <v>81.373239436619713</v>
      </c>
      <c r="D8" s="55">
        <v>19.999999999999996</v>
      </c>
      <c r="E8" s="55">
        <v>99.757085020242911</v>
      </c>
      <c r="F8" s="55">
        <v>98.626760563380287</v>
      </c>
      <c r="G8" s="56">
        <f t="shared" si="0"/>
        <v>73.26283139610814</v>
      </c>
      <c r="H8" s="65">
        <v>9</v>
      </c>
      <c r="I8" s="58">
        <v>4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ht="34.5" customHeight="1" x14ac:dyDescent="0.2">
      <c r="A9" s="24" t="s">
        <v>14</v>
      </c>
      <c r="B9" s="55">
        <v>73.21644855909787</v>
      </c>
      <c r="C9" s="57">
        <v>95.371669004207575</v>
      </c>
      <c r="D9" s="55">
        <v>21.75</v>
      </c>
      <c r="E9" s="55">
        <v>99.773302894114508</v>
      </c>
      <c r="F9" s="55">
        <v>99.859747545582039</v>
      </c>
      <c r="G9" s="56">
        <f t="shared" si="0"/>
        <v>77.994233600600396</v>
      </c>
      <c r="H9" s="65">
        <v>8</v>
      </c>
      <c r="I9" s="58">
        <v>1</v>
      </c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ht="30" customHeight="1" x14ac:dyDescent="0.2">
      <c r="A10" s="24" t="s">
        <v>16</v>
      </c>
      <c r="B10" s="55">
        <v>90.902418682235208</v>
      </c>
      <c r="C10" s="57">
        <v>83.410852713178286</v>
      </c>
      <c r="D10" s="55">
        <v>40.666666666666664</v>
      </c>
      <c r="E10" s="55">
        <v>98.879291251384288</v>
      </c>
      <c r="F10" s="55">
        <v>97.36434108527132</v>
      </c>
      <c r="G10" s="56">
        <f t="shared" si="0"/>
        <v>82.244714079747155</v>
      </c>
      <c r="H10" s="65">
        <v>4</v>
      </c>
      <c r="I10" s="58">
        <v>8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ht="26.25" customHeight="1" x14ac:dyDescent="0.2">
      <c r="A11" s="24" t="s">
        <v>18</v>
      </c>
      <c r="B11" s="55">
        <v>79.19821413165387</v>
      </c>
      <c r="C11" s="57">
        <v>88.741721854304643</v>
      </c>
      <c r="D11" s="55">
        <v>31.142857142857142</v>
      </c>
      <c r="E11" s="55">
        <v>98.515496688741734</v>
      </c>
      <c r="F11" s="55">
        <v>96.092715231788077</v>
      </c>
      <c r="G11" s="56">
        <f t="shared" si="0"/>
        <v>78.738201009869101</v>
      </c>
      <c r="H11" s="65">
        <v>6</v>
      </c>
      <c r="I11" s="58">
        <v>9</v>
      </c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ht="26.25" customHeight="1" x14ac:dyDescent="0.2">
      <c r="A12" s="24" t="s">
        <v>19</v>
      </c>
      <c r="B12" s="55">
        <v>97.625015945911471</v>
      </c>
      <c r="C12" s="57">
        <v>92.905405405405403</v>
      </c>
      <c r="D12" s="55">
        <v>46</v>
      </c>
      <c r="E12" s="55">
        <v>97.115479115479133</v>
      </c>
      <c r="F12" s="55">
        <v>95</v>
      </c>
      <c r="G12" s="56">
        <f t="shared" si="0"/>
        <v>85.72918009335919</v>
      </c>
      <c r="H12" s="54"/>
      <c r="I12" s="64">
        <v>9</v>
      </c>
      <c r="J12" s="58">
        <v>5</v>
      </c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ht="15" customHeight="1" x14ac:dyDescent="0.2">
      <c r="A13" s="24" t="s">
        <v>21</v>
      </c>
      <c r="B13" s="55">
        <v>98.956400742115022</v>
      </c>
      <c r="C13" s="57">
        <v>95.614035087719287</v>
      </c>
      <c r="D13" s="55">
        <v>53</v>
      </c>
      <c r="E13" s="55">
        <v>98.543328017012229</v>
      </c>
      <c r="F13" s="69">
        <v>99.21052631578948</v>
      </c>
      <c r="G13" s="56">
        <f t="shared" si="0"/>
        <v>89.064858032527212</v>
      </c>
      <c r="H13" s="54"/>
      <c r="I13" s="64">
        <v>2</v>
      </c>
      <c r="J13" s="58">
        <v>2</v>
      </c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15" customHeight="1" x14ac:dyDescent="0.2">
      <c r="A14" s="24" t="s">
        <v>23</v>
      </c>
      <c r="B14" s="55">
        <v>98.99575464792855</v>
      </c>
      <c r="C14" s="57">
        <v>97.590361445783131</v>
      </c>
      <c r="D14" s="55">
        <v>55.384615384615387</v>
      </c>
      <c r="E14" s="55">
        <v>98.907939450108131</v>
      </c>
      <c r="F14" s="69">
        <v>99.518072289156635</v>
      </c>
      <c r="G14" s="68">
        <f t="shared" si="0"/>
        <v>90.079348643518372</v>
      </c>
      <c r="H14" s="54"/>
      <c r="I14" s="64">
        <v>1</v>
      </c>
      <c r="J14" s="58">
        <v>1</v>
      </c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15" customHeight="1" x14ac:dyDescent="0.2">
      <c r="A15" s="24" t="s">
        <v>25</v>
      </c>
      <c r="B15" s="55">
        <v>97.74288781535158</v>
      </c>
      <c r="C15" s="57">
        <v>92.368421052631575</v>
      </c>
      <c r="D15" s="55">
        <v>31</v>
      </c>
      <c r="E15" s="55">
        <v>93.475156422524847</v>
      </c>
      <c r="F15" s="69">
        <v>95.73684210526315</v>
      </c>
      <c r="G15" s="68">
        <f t="shared" si="0"/>
        <v>82.064661479154239</v>
      </c>
      <c r="H15" s="54"/>
      <c r="I15" s="64">
        <v>18</v>
      </c>
      <c r="J15" s="58">
        <v>4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15" customHeight="1" x14ac:dyDescent="0.2">
      <c r="A16" s="24" t="s">
        <v>27</v>
      </c>
      <c r="B16" s="55">
        <v>95.955128205128204</v>
      </c>
      <c r="C16" s="57">
        <v>90.127388535031855</v>
      </c>
      <c r="D16" s="55">
        <v>70</v>
      </c>
      <c r="E16" s="55">
        <v>93.91024233106377</v>
      </c>
      <c r="F16" s="69">
        <v>93.757961783439498</v>
      </c>
      <c r="G16" s="68">
        <f t="shared" si="0"/>
        <v>88.750144170932657</v>
      </c>
      <c r="H16" s="54"/>
      <c r="I16" s="64">
        <v>3</v>
      </c>
      <c r="J16" s="58">
        <v>8</v>
      </c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15" customHeight="1" x14ac:dyDescent="0.2">
      <c r="A17" s="24" t="s">
        <v>29</v>
      </c>
      <c r="B17" s="55">
        <v>88.957987838584856</v>
      </c>
      <c r="C17" s="57">
        <v>87.234042553191486</v>
      </c>
      <c r="D17" s="55">
        <v>56</v>
      </c>
      <c r="E17" s="55">
        <v>91.556111806424695</v>
      </c>
      <c r="F17" s="69">
        <v>87.978723404255305</v>
      </c>
      <c r="G17" s="68">
        <f t="shared" si="0"/>
        <v>82.34537312049126</v>
      </c>
      <c r="H17" s="54"/>
      <c r="I17" s="64">
        <v>17</v>
      </c>
      <c r="J17" s="58">
        <v>19</v>
      </c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15" customHeight="1" x14ac:dyDescent="0.2">
      <c r="A18" s="24" t="s">
        <v>31</v>
      </c>
      <c r="B18" s="55">
        <v>96.104582843713274</v>
      </c>
      <c r="C18" s="57">
        <v>87.943262411347519</v>
      </c>
      <c r="D18" s="55">
        <v>63.666666666666664</v>
      </c>
      <c r="E18" s="55">
        <v>93.871695680206315</v>
      </c>
      <c r="F18" s="69">
        <v>92.127659574468083</v>
      </c>
      <c r="G18" s="68">
        <f t="shared" si="0"/>
        <v>86.742773435280384</v>
      </c>
      <c r="H18" s="54"/>
      <c r="I18" s="64">
        <v>8</v>
      </c>
      <c r="J18" s="58">
        <v>13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ht="15" customHeight="1" x14ac:dyDescent="0.2">
      <c r="A19" s="24" t="s">
        <v>33</v>
      </c>
      <c r="B19" s="55">
        <v>95.854420731707322</v>
      </c>
      <c r="C19" s="57">
        <v>94.117647058823536</v>
      </c>
      <c r="D19" s="55">
        <v>9.9999999999999982</v>
      </c>
      <c r="E19" s="55">
        <v>91.545454545454561</v>
      </c>
      <c r="F19" s="69">
        <v>91.294117647058812</v>
      </c>
      <c r="G19" s="68">
        <f t="shared" si="0"/>
        <v>76.562327996608843</v>
      </c>
      <c r="H19" s="54"/>
      <c r="I19" s="64">
        <v>2</v>
      </c>
      <c r="J19" s="58">
        <v>16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ht="15" customHeight="1" x14ac:dyDescent="0.2">
      <c r="A20" s="24" t="s">
        <v>35</v>
      </c>
      <c r="B20" s="55">
        <v>95.212602949626501</v>
      </c>
      <c r="C20" s="57">
        <v>88.650306748466249</v>
      </c>
      <c r="D20" s="55">
        <v>63</v>
      </c>
      <c r="E20" s="55">
        <v>95.06631609699096</v>
      </c>
      <c r="F20" s="69">
        <v>91.963190184049068</v>
      </c>
      <c r="G20" s="68">
        <f t="shared" si="0"/>
        <v>86.778483195826567</v>
      </c>
      <c r="H20" s="54"/>
      <c r="I20" s="64">
        <v>7</v>
      </c>
      <c r="J20" s="58">
        <v>14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15" customHeight="1" x14ac:dyDescent="0.2">
      <c r="A21" s="24" t="s">
        <v>37</v>
      </c>
      <c r="B21" s="55">
        <v>95.374357176250584</v>
      </c>
      <c r="C21" s="57">
        <v>86.72985781990522</v>
      </c>
      <c r="D21" s="55">
        <v>41</v>
      </c>
      <c r="E21" s="55">
        <v>93.979462875197484</v>
      </c>
      <c r="F21" s="69">
        <v>86.113744075829374</v>
      </c>
      <c r="G21" s="68">
        <f t="shared" si="0"/>
        <v>80.639484389436532</v>
      </c>
      <c r="H21" s="54"/>
      <c r="I21" s="64">
        <v>22</v>
      </c>
      <c r="J21" s="58">
        <v>20</v>
      </c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15" customHeight="1" x14ac:dyDescent="0.2">
      <c r="A22" s="24" t="s">
        <v>39</v>
      </c>
      <c r="B22" s="55">
        <v>94.828375286041194</v>
      </c>
      <c r="C22" s="57">
        <v>85.810810810810807</v>
      </c>
      <c r="D22" s="55">
        <v>49</v>
      </c>
      <c r="E22" s="55">
        <v>92.179267875470416</v>
      </c>
      <c r="F22" s="69">
        <v>84.729729729729726</v>
      </c>
      <c r="G22" s="68">
        <f t="shared" si="0"/>
        <v>81.309636740410426</v>
      </c>
      <c r="H22" s="54"/>
      <c r="I22" s="64">
        <v>20</v>
      </c>
      <c r="J22" s="58">
        <v>23</v>
      </c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ht="15" customHeight="1" x14ac:dyDescent="0.2">
      <c r="A23" s="24" t="s">
        <v>40</v>
      </c>
      <c r="B23" s="55">
        <v>96.189791300153217</v>
      </c>
      <c r="C23" s="57">
        <v>91.36904761904762</v>
      </c>
      <c r="D23" s="55">
        <v>42</v>
      </c>
      <c r="E23" s="55">
        <v>94.925731760594147</v>
      </c>
      <c r="F23" s="69">
        <v>93.095238095238102</v>
      </c>
      <c r="G23" s="68">
        <f t="shared" si="0"/>
        <v>83.5159617550066</v>
      </c>
      <c r="H23" s="54"/>
      <c r="I23" s="64">
        <v>13</v>
      </c>
      <c r="J23" s="58">
        <v>9</v>
      </c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12.75" x14ac:dyDescent="0.2">
      <c r="A24" s="24" t="s">
        <v>42</v>
      </c>
      <c r="B24" s="55">
        <v>92.533312480450419</v>
      </c>
      <c r="C24" s="57">
        <v>89.779005524861873</v>
      </c>
      <c r="D24" s="55">
        <v>58</v>
      </c>
      <c r="E24" s="55">
        <v>95.274435896111953</v>
      </c>
      <c r="F24" s="69">
        <v>90.88397790055248</v>
      </c>
      <c r="G24" s="68">
        <f t="shared" si="0"/>
        <v>85.294146360395345</v>
      </c>
      <c r="H24" s="54"/>
      <c r="I24" s="64">
        <v>11</v>
      </c>
      <c r="J24" s="58">
        <v>17</v>
      </c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ht="12.75" x14ac:dyDescent="0.2">
      <c r="A25" s="24" t="s">
        <v>44</v>
      </c>
      <c r="B25" s="55">
        <v>95.963734722500504</v>
      </c>
      <c r="C25" s="57">
        <v>88.541666666666671</v>
      </c>
      <c r="D25" s="55">
        <v>66</v>
      </c>
      <c r="E25" s="55">
        <v>93.185028248587571</v>
      </c>
      <c r="F25" s="69">
        <v>91.458333333333329</v>
      </c>
      <c r="G25" s="68">
        <f t="shared" si="0"/>
        <v>87.029752594217612</v>
      </c>
      <c r="H25" s="54"/>
      <c r="I25" s="64">
        <v>5</v>
      </c>
      <c r="J25" s="58">
        <v>15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12.75" x14ac:dyDescent="0.2">
      <c r="A26" s="24" t="s">
        <v>46</v>
      </c>
      <c r="B26" s="55">
        <v>96.309921962095871</v>
      </c>
      <c r="C26" s="57">
        <v>87.4015748031496</v>
      </c>
      <c r="D26" s="55">
        <v>63.81818181818182</v>
      </c>
      <c r="E26" s="55">
        <v>93.527943153447282</v>
      </c>
      <c r="F26" s="69">
        <v>85.748031496062993</v>
      </c>
      <c r="G26" s="68">
        <f t="shared" si="0"/>
        <v>85.361130646587512</v>
      </c>
      <c r="H26" s="54"/>
      <c r="I26" s="64">
        <v>10</v>
      </c>
      <c r="J26" s="58">
        <v>21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12.75" x14ac:dyDescent="0.2">
      <c r="A27" s="24" t="s">
        <v>48</v>
      </c>
      <c r="B27" s="55">
        <v>96.630434782608688</v>
      </c>
      <c r="C27" s="57">
        <v>89.047619047619051</v>
      </c>
      <c r="D27" s="55">
        <v>44</v>
      </c>
      <c r="E27" s="55">
        <v>98.095238095238102</v>
      </c>
      <c r="F27" s="69">
        <v>92.238095238095241</v>
      </c>
      <c r="G27" s="68">
        <f t="shared" si="0"/>
        <v>84.002277432712219</v>
      </c>
      <c r="H27" s="54"/>
      <c r="I27" s="64">
        <v>12</v>
      </c>
      <c r="J27" s="58">
        <v>11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12.75" x14ac:dyDescent="0.2">
      <c r="A28" s="24" t="s">
        <v>50</v>
      </c>
      <c r="B28" s="55">
        <v>95.418289864641793</v>
      </c>
      <c r="C28" s="57">
        <v>86</v>
      </c>
      <c r="D28" s="55">
        <v>36</v>
      </c>
      <c r="E28" s="55">
        <v>96.566666666666677</v>
      </c>
      <c r="F28" s="69">
        <v>92.199999999999989</v>
      </c>
      <c r="G28" s="68">
        <f t="shared" si="0"/>
        <v>81.236991306261686</v>
      </c>
      <c r="H28" s="54"/>
      <c r="I28" s="64">
        <v>21</v>
      </c>
      <c r="J28" s="58">
        <v>12</v>
      </c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2.75" x14ac:dyDescent="0.2">
      <c r="A29" s="24" t="s">
        <v>52</v>
      </c>
      <c r="B29" s="55">
        <v>93.496241830065358</v>
      </c>
      <c r="C29" s="57">
        <v>75.928143712574851</v>
      </c>
      <c r="D29" s="55">
        <v>46</v>
      </c>
      <c r="E29" s="55">
        <v>90.81359021088258</v>
      </c>
      <c r="F29" s="69">
        <v>84.850299401197617</v>
      </c>
      <c r="G29" s="68">
        <f t="shared" si="0"/>
        <v>78.217655030944087</v>
      </c>
      <c r="H29" s="54"/>
      <c r="I29" s="64">
        <v>23</v>
      </c>
      <c r="J29" s="58">
        <v>23</v>
      </c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2.75" x14ac:dyDescent="0.2">
      <c r="A30" s="24" t="s">
        <v>54</v>
      </c>
      <c r="B30" s="55">
        <v>94.947038998555598</v>
      </c>
      <c r="C30" s="57">
        <v>89.044943820224717</v>
      </c>
      <c r="D30" s="55">
        <v>68.666666666666657</v>
      </c>
      <c r="E30" s="55">
        <v>93.695764909248055</v>
      </c>
      <c r="F30" s="69">
        <v>88.202247191011239</v>
      </c>
      <c r="G30" s="68">
        <f t="shared" si="0"/>
        <v>86.911332317141245</v>
      </c>
      <c r="H30" s="54"/>
      <c r="I30" s="64">
        <v>6</v>
      </c>
      <c r="J30" s="58">
        <v>18</v>
      </c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2.75" x14ac:dyDescent="0.2">
      <c r="A31" s="24" t="s">
        <v>56</v>
      </c>
      <c r="B31" s="55">
        <v>96.185501066098084</v>
      </c>
      <c r="C31" s="57">
        <v>91.768292682926827</v>
      </c>
      <c r="D31" s="55">
        <v>39.333333333333336</v>
      </c>
      <c r="E31" s="55">
        <v>93.154605926224548</v>
      </c>
      <c r="F31" s="69">
        <v>92.439024390243901</v>
      </c>
      <c r="G31" s="68">
        <f t="shared" si="0"/>
        <v>82.576151479765343</v>
      </c>
      <c r="H31" s="54"/>
      <c r="I31" s="64">
        <v>16</v>
      </c>
      <c r="J31" s="58">
        <v>10</v>
      </c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12.75" x14ac:dyDescent="0.2">
      <c r="A32" s="24" t="s">
        <v>58</v>
      </c>
      <c r="B32" s="55">
        <v>97.930965377715012</v>
      </c>
      <c r="C32" s="57">
        <v>95.33898305084746</v>
      </c>
      <c r="D32" s="55">
        <v>51.714285714285708</v>
      </c>
      <c r="E32" s="55">
        <v>98.47457627118645</v>
      </c>
      <c r="F32" s="69">
        <v>98.771186440677965</v>
      </c>
      <c r="G32" s="68">
        <f t="shared" si="0"/>
        <v>88.445999370942531</v>
      </c>
      <c r="H32" s="54"/>
      <c r="I32" s="64">
        <v>4</v>
      </c>
      <c r="J32" s="58">
        <v>3</v>
      </c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12.75" x14ac:dyDescent="0.2">
      <c r="A33" s="24" t="s">
        <v>60</v>
      </c>
      <c r="B33" s="55">
        <v>97.207554420588082</v>
      </c>
      <c r="C33" s="57">
        <v>87.5</v>
      </c>
      <c r="D33" s="55">
        <v>38</v>
      </c>
      <c r="E33" s="55">
        <v>97.463572584997308</v>
      </c>
      <c r="F33" s="69">
        <v>94.803921568627445</v>
      </c>
      <c r="G33" s="68">
        <f t="shared" si="0"/>
        <v>82.995009714842567</v>
      </c>
      <c r="H33" s="54"/>
      <c r="I33" s="64">
        <v>15</v>
      </c>
      <c r="J33" s="58">
        <v>7</v>
      </c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12.75" x14ac:dyDescent="0.2">
      <c r="A34" s="24" t="s">
        <v>64</v>
      </c>
      <c r="B34" s="55">
        <v>94.467015956180035</v>
      </c>
      <c r="C34" s="57">
        <v>91.534391534391531</v>
      </c>
      <c r="D34" s="55">
        <v>42</v>
      </c>
      <c r="E34" s="55">
        <v>98.990837527422912</v>
      </c>
      <c r="F34" s="69">
        <v>94.86772486772486</v>
      </c>
      <c r="G34" s="68">
        <f t="shared" si="0"/>
        <v>84.371993977143873</v>
      </c>
      <c r="H34" s="54"/>
      <c r="I34" s="64">
        <v>11</v>
      </c>
      <c r="J34" s="58">
        <v>6</v>
      </c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12.75" x14ac:dyDescent="0.2">
      <c r="A35" s="34" t="s">
        <v>307</v>
      </c>
      <c r="B35" s="55">
        <v>94.356472795497183</v>
      </c>
      <c r="C35" s="57">
        <v>91.578947368421055</v>
      </c>
      <c r="D35" s="55">
        <v>30</v>
      </c>
      <c r="E35" s="55">
        <v>95.218587008060695</v>
      </c>
      <c r="F35" s="69">
        <v>96.31578947368422</v>
      </c>
      <c r="G35" s="68">
        <f t="shared" si="0"/>
        <v>81.493959329132636</v>
      </c>
      <c r="H35" s="54"/>
      <c r="I35" s="64">
        <v>19</v>
      </c>
      <c r="J35" s="58">
        <v>45</v>
      </c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ht="12.75" x14ac:dyDescent="0.2">
      <c r="A36" s="24" t="s">
        <v>65</v>
      </c>
      <c r="B36" s="55">
        <v>93.082321187584355</v>
      </c>
      <c r="C36" s="57">
        <v>88.377192982456137</v>
      </c>
      <c r="D36" s="55">
        <v>58</v>
      </c>
      <c r="E36" s="55">
        <v>92.15789473684211</v>
      </c>
      <c r="F36" s="69">
        <v>84.868421052631561</v>
      </c>
      <c r="G36" s="68">
        <f t="shared" si="0"/>
        <v>83.29716599190283</v>
      </c>
      <c r="H36" s="54"/>
      <c r="I36" s="64">
        <v>14</v>
      </c>
      <c r="J36" s="58">
        <v>22</v>
      </c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30.75" customHeight="1" x14ac:dyDescent="0.2">
      <c r="A37" s="24" t="s">
        <v>67</v>
      </c>
      <c r="B37" s="55">
        <v>76.075056984695536</v>
      </c>
      <c r="C37" s="57">
        <v>95.039164490861623</v>
      </c>
      <c r="D37" s="55">
        <v>70.928571428571431</v>
      </c>
      <c r="E37" s="55">
        <v>96.260670993722243</v>
      </c>
      <c r="F37" s="55">
        <v>95.326370757180172</v>
      </c>
      <c r="G37" s="56">
        <f t="shared" si="0"/>
        <v>86.725966931006198</v>
      </c>
      <c r="H37" s="54"/>
      <c r="I37" s="54"/>
      <c r="J37" s="66">
        <v>1</v>
      </c>
      <c r="K37" s="58">
        <v>1</v>
      </c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25.5" x14ac:dyDescent="0.2">
      <c r="A38" s="24" t="s">
        <v>70</v>
      </c>
      <c r="B38" s="55">
        <v>91.070276391907214</v>
      </c>
      <c r="C38" s="57">
        <v>79.668411867364739</v>
      </c>
      <c r="D38" s="55">
        <v>26</v>
      </c>
      <c r="E38" s="55">
        <v>92.273423657461066</v>
      </c>
      <c r="F38" s="55">
        <v>85.27050610820244</v>
      </c>
      <c r="G38" s="56">
        <f t="shared" si="0"/>
        <v>74.856523604987089</v>
      </c>
      <c r="H38" s="54"/>
      <c r="I38" s="54"/>
      <c r="J38" s="66">
        <v>6</v>
      </c>
      <c r="K38" s="58">
        <v>5</v>
      </c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25.5" x14ac:dyDescent="0.2">
      <c r="A39" s="24" t="s">
        <v>69</v>
      </c>
      <c r="B39" s="55">
        <v>91.279432754730891</v>
      </c>
      <c r="C39" s="57">
        <v>89.78102189781022</v>
      </c>
      <c r="D39" s="55">
        <v>39.333333333333336</v>
      </c>
      <c r="E39" s="55">
        <v>94.310993143109926</v>
      </c>
      <c r="F39" s="55">
        <v>88.126520681265205</v>
      </c>
      <c r="G39" s="56">
        <f t="shared" si="0"/>
        <v>80.566260362049917</v>
      </c>
      <c r="H39" s="54"/>
      <c r="I39" s="54"/>
      <c r="J39" s="66">
        <v>2</v>
      </c>
      <c r="K39" s="58">
        <v>4</v>
      </c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38.25" x14ac:dyDescent="0.2">
      <c r="A40" s="24" t="s">
        <v>72</v>
      </c>
      <c r="B40" s="55">
        <v>90.021083962381596</v>
      </c>
      <c r="C40" s="57">
        <v>84.651474530831109</v>
      </c>
      <c r="D40" s="55">
        <v>36.869565217391298</v>
      </c>
      <c r="E40" s="55">
        <v>89.039924643141802</v>
      </c>
      <c r="F40" s="55">
        <v>78.699731903485258</v>
      </c>
      <c r="G40" s="56">
        <f t="shared" si="0"/>
        <v>75.856356051446213</v>
      </c>
      <c r="H40" s="54"/>
      <c r="I40" s="54"/>
      <c r="J40" s="66">
        <v>5</v>
      </c>
      <c r="K40" s="58">
        <v>6</v>
      </c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38.25" x14ac:dyDescent="0.2">
      <c r="A41" s="24" t="s">
        <v>74</v>
      </c>
      <c r="B41" s="55">
        <v>87.550590749120161</v>
      </c>
      <c r="C41" s="57">
        <v>84.140969162995589</v>
      </c>
      <c r="D41" s="55">
        <v>37.333333333333336</v>
      </c>
      <c r="E41" s="55">
        <v>88.813194881476818</v>
      </c>
      <c r="F41" s="55">
        <v>75.947136563876654</v>
      </c>
      <c r="G41" s="56">
        <f t="shared" si="0"/>
        <v>74.757044938160504</v>
      </c>
      <c r="H41" s="54"/>
      <c r="I41" s="54"/>
      <c r="J41" s="66">
        <v>7</v>
      </c>
      <c r="K41" s="58">
        <v>7</v>
      </c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ht="38.25" x14ac:dyDescent="0.2">
      <c r="A42" s="24" t="s">
        <v>76</v>
      </c>
      <c r="B42" s="55">
        <v>82.42451370468612</v>
      </c>
      <c r="C42" s="57">
        <v>89.371980676328505</v>
      </c>
      <c r="D42" s="55">
        <v>35.81818181818182</v>
      </c>
      <c r="E42" s="55">
        <v>90.975018881906152</v>
      </c>
      <c r="F42" s="55">
        <v>88.421900161030592</v>
      </c>
      <c r="G42" s="56">
        <f t="shared" si="0"/>
        <v>77.402319048426634</v>
      </c>
      <c r="H42" s="54"/>
      <c r="I42" s="54"/>
      <c r="J42" s="66">
        <v>4</v>
      </c>
      <c r="K42" s="58">
        <v>3</v>
      </c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38.25" x14ac:dyDescent="0.2">
      <c r="A43" s="24" t="s">
        <v>78</v>
      </c>
      <c r="B43" s="55">
        <v>96.687724431440344</v>
      </c>
      <c r="C43" s="57">
        <v>89.990859232175495</v>
      </c>
      <c r="D43" s="55">
        <v>33.411764705882348</v>
      </c>
      <c r="E43" s="55">
        <v>90.542687385740393</v>
      </c>
      <c r="F43" s="55">
        <v>91.672760511882998</v>
      </c>
      <c r="G43" s="56">
        <f t="shared" si="0"/>
        <v>80.461159253424313</v>
      </c>
      <c r="H43" s="54"/>
      <c r="I43" s="54"/>
      <c r="J43" s="66">
        <v>3</v>
      </c>
      <c r="K43" s="58">
        <v>2</v>
      </c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 ht="12.75" x14ac:dyDescent="0.2">
      <c r="A44" s="54"/>
      <c r="B44" s="58"/>
      <c r="C44" s="54"/>
      <c r="D44" s="54"/>
      <c r="E44" s="54"/>
      <c r="F44" s="54"/>
      <c r="G44" s="58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12.75" x14ac:dyDescent="0.2">
      <c r="A45" s="54"/>
      <c r="B45" s="58"/>
      <c r="C45" s="54"/>
      <c r="D45" s="54"/>
      <c r="E45" s="54"/>
      <c r="F45" s="54"/>
      <c r="G45" s="58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12.75" x14ac:dyDescent="0.2">
      <c r="A46" s="54"/>
      <c r="B46" s="58"/>
      <c r="C46" s="54"/>
      <c r="D46" s="54"/>
      <c r="E46" s="54"/>
      <c r="F46" s="54"/>
      <c r="G46" s="58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ht="12.75" x14ac:dyDescent="0.2">
      <c r="A47" s="54"/>
      <c r="B47" s="58"/>
      <c r="C47" s="54"/>
      <c r="D47" s="54"/>
      <c r="E47" s="54"/>
      <c r="F47" s="54"/>
      <c r="G47" s="58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ht="12.75" x14ac:dyDescent="0.2">
      <c r="A48" s="54"/>
      <c r="B48" s="58"/>
      <c r="C48" s="54"/>
      <c r="D48" s="54"/>
      <c r="E48" s="54"/>
      <c r="F48" s="54"/>
      <c r="G48" s="58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ht="12.75" x14ac:dyDescent="0.2">
      <c r="A49" s="54"/>
      <c r="B49" s="58"/>
      <c r="C49" s="54"/>
      <c r="D49" s="54"/>
      <c r="E49" s="54"/>
      <c r="F49" s="54"/>
      <c r="G49" s="58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12.75" x14ac:dyDescent="0.2">
      <c r="A50" s="54"/>
      <c r="B50" s="58"/>
      <c r="C50" s="54"/>
      <c r="D50" s="54"/>
      <c r="E50" s="54"/>
      <c r="F50" s="54"/>
      <c r="G50" s="58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12.75" x14ac:dyDescent="0.2">
      <c r="A51" s="54"/>
      <c r="B51" s="58"/>
      <c r="C51" s="54"/>
      <c r="D51" s="54"/>
      <c r="E51" s="54"/>
      <c r="F51" s="54"/>
      <c r="G51" s="58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12.75" x14ac:dyDescent="0.2">
      <c r="A52" s="54"/>
      <c r="B52" s="58"/>
      <c r="C52" s="54"/>
      <c r="D52" s="54"/>
      <c r="E52" s="54"/>
      <c r="F52" s="54"/>
      <c r="G52" s="58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12.75" x14ac:dyDescent="0.2">
      <c r="A53" s="54"/>
      <c r="B53" s="58"/>
      <c r="C53" s="54"/>
      <c r="D53" s="54"/>
      <c r="E53" s="54"/>
      <c r="F53" s="54"/>
      <c r="G53" s="58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 ht="12.75" x14ac:dyDescent="0.2">
      <c r="A54" s="54"/>
      <c r="B54" s="58"/>
      <c r="C54" s="54"/>
      <c r="D54" s="54"/>
      <c r="E54" s="54"/>
      <c r="F54" s="54"/>
      <c r="G54" s="58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ht="12.75" x14ac:dyDescent="0.2">
      <c r="A55" s="54"/>
      <c r="B55" s="58"/>
      <c r="C55" s="54"/>
      <c r="D55" s="54"/>
      <c r="E55" s="54"/>
      <c r="F55" s="54"/>
      <c r="G55" s="58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12.75" x14ac:dyDescent="0.2">
      <c r="A56" s="54"/>
      <c r="B56" s="58"/>
      <c r="C56" s="54"/>
      <c r="D56" s="54"/>
      <c r="E56" s="54"/>
      <c r="F56" s="54"/>
      <c r="G56" s="58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12.75" x14ac:dyDescent="0.2">
      <c r="A57" s="54"/>
      <c r="B57" s="58"/>
      <c r="C57" s="54"/>
      <c r="D57" s="54"/>
      <c r="E57" s="54"/>
      <c r="F57" s="54"/>
      <c r="G57" s="58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ht="12.75" x14ac:dyDescent="0.2">
      <c r="A58" s="54"/>
      <c r="B58" s="58"/>
      <c r="C58" s="54"/>
      <c r="D58" s="54"/>
      <c r="E58" s="54"/>
      <c r="F58" s="54"/>
      <c r="G58" s="58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12.75" x14ac:dyDescent="0.2">
      <c r="A59" s="54"/>
      <c r="B59" s="58"/>
      <c r="C59" s="54"/>
      <c r="D59" s="54"/>
      <c r="E59" s="54"/>
      <c r="F59" s="54"/>
      <c r="G59" s="58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12.75" x14ac:dyDescent="0.2">
      <c r="A60" s="54"/>
      <c r="B60" s="58"/>
      <c r="C60" s="54"/>
      <c r="D60" s="54"/>
      <c r="E60" s="54"/>
      <c r="F60" s="54"/>
      <c r="G60" s="58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ht="12.75" x14ac:dyDescent="0.2">
      <c r="A61" s="54"/>
      <c r="B61" s="58"/>
      <c r="C61" s="54"/>
      <c r="D61" s="54"/>
      <c r="E61" s="54"/>
      <c r="F61" s="54"/>
      <c r="G61" s="58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 ht="12.75" x14ac:dyDescent="0.2">
      <c r="A62" s="54"/>
      <c r="B62" s="58"/>
      <c r="C62" s="54"/>
      <c r="D62" s="54"/>
      <c r="E62" s="54"/>
      <c r="F62" s="54"/>
      <c r="G62" s="58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pans="1:26" ht="12.75" x14ac:dyDescent="0.2">
      <c r="A63" s="54"/>
      <c r="B63" s="58"/>
      <c r="C63" s="54"/>
      <c r="D63" s="54"/>
      <c r="E63" s="54"/>
      <c r="F63" s="54"/>
      <c r="G63" s="58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 ht="12.75" x14ac:dyDescent="0.2">
      <c r="A64" s="54"/>
      <c r="B64" s="58"/>
      <c r="C64" s="54"/>
      <c r="D64" s="54"/>
      <c r="E64" s="54"/>
      <c r="F64" s="54"/>
      <c r="G64" s="58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ht="12.75" x14ac:dyDescent="0.2">
      <c r="A65" s="54"/>
      <c r="B65" s="58"/>
      <c r="C65" s="54"/>
      <c r="D65" s="54"/>
      <c r="E65" s="54"/>
      <c r="F65" s="54"/>
      <c r="G65" s="58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ht="12.75" x14ac:dyDescent="0.2">
      <c r="A66" s="54"/>
      <c r="B66" s="58"/>
      <c r="C66" s="54"/>
      <c r="D66" s="54"/>
      <c r="E66" s="54"/>
      <c r="F66" s="54"/>
      <c r="G66" s="58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12.75" x14ac:dyDescent="0.2">
      <c r="A67" s="54"/>
      <c r="B67" s="58"/>
      <c r="C67" s="54"/>
      <c r="D67" s="54"/>
      <c r="E67" s="54"/>
      <c r="F67" s="54"/>
      <c r="G67" s="58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12.75" x14ac:dyDescent="0.2">
      <c r="A68" s="54"/>
      <c r="B68" s="58"/>
      <c r="C68" s="54"/>
      <c r="D68" s="54"/>
      <c r="E68" s="54"/>
      <c r="F68" s="54"/>
      <c r="G68" s="58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12.75" x14ac:dyDescent="0.2">
      <c r="A69" s="54"/>
      <c r="B69" s="58"/>
      <c r="C69" s="54"/>
      <c r="D69" s="54"/>
      <c r="E69" s="54"/>
      <c r="F69" s="54"/>
      <c r="G69" s="58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12.75" x14ac:dyDescent="0.2">
      <c r="A70" s="54"/>
      <c r="B70" s="58"/>
      <c r="C70" s="54"/>
      <c r="D70" s="54"/>
      <c r="E70" s="54"/>
      <c r="F70" s="54"/>
      <c r="G70" s="58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12.75" x14ac:dyDescent="0.2">
      <c r="A71" s="54"/>
      <c r="B71" s="58"/>
      <c r="C71" s="54"/>
      <c r="D71" s="54"/>
      <c r="E71" s="54"/>
      <c r="F71" s="54"/>
      <c r="G71" s="58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12.75" x14ac:dyDescent="0.2">
      <c r="A72" s="54"/>
      <c r="B72" s="58"/>
      <c r="C72" s="54"/>
      <c r="D72" s="54"/>
      <c r="E72" s="54"/>
      <c r="F72" s="54"/>
      <c r="G72" s="58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12.75" x14ac:dyDescent="0.2">
      <c r="A73" s="54"/>
      <c r="B73" s="58"/>
      <c r="C73" s="54"/>
      <c r="D73" s="54"/>
      <c r="E73" s="54"/>
      <c r="F73" s="54"/>
      <c r="G73" s="58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ht="12.75" x14ac:dyDescent="0.2">
      <c r="A74" s="54"/>
      <c r="B74" s="58"/>
      <c r="C74" s="54"/>
      <c r="D74" s="54"/>
      <c r="E74" s="54"/>
      <c r="F74" s="54"/>
      <c r="G74" s="58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ht="12.75" x14ac:dyDescent="0.2">
      <c r="A75" s="54"/>
      <c r="B75" s="58"/>
      <c r="C75" s="54"/>
      <c r="D75" s="54"/>
      <c r="E75" s="54"/>
      <c r="F75" s="54"/>
      <c r="G75" s="58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ht="12.75" x14ac:dyDescent="0.2">
      <c r="A76" s="54"/>
      <c r="B76" s="58"/>
      <c r="C76" s="54"/>
      <c r="D76" s="54"/>
      <c r="E76" s="54"/>
      <c r="F76" s="54"/>
      <c r="G76" s="58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ht="12.75" x14ac:dyDescent="0.2">
      <c r="A77" s="54"/>
      <c r="B77" s="58"/>
      <c r="C77" s="54"/>
      <c r="D77" s="54"/>
      <c r="E77" s="54"/>
      <c r="F77" s="54"/>
      <c r="G77" s="58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ht="12.75" x14ac:dyDescent="0.2">
      <c r="A78" s="54"/>
      <c r="B78" s="58"/>
      <c r="C78" s="54"/>
      <c r="D78" s="54"/>
      <c r="E78" s="54"/>
      <c r="F78" s="54"/>
      <c r="G78" s="58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ht="12.75" x14ac:dyDescent="0.2">
      <c r="A79" s="54"/>
      <c r="B79" s="58"/>
      <c r="C79" s="54"/>
      <c r="D79" s="54"/>
      <c r="E79" s="54"/>
      <c r="F79" s="54"/>
      <c r="G79" s="58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ht="12.75" x14ac:dyDescent="0.2">
      <c r="A80" s="54"/>
      <c r="B80" s="58"/>
      <c r="C80" s="54"/>
      <c r="D80" s="54"/>
      <c r="E80" s="54"/>
      <c r="F80" s="54"/>
      <c r="G80" s="58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12.75" x14ac:dyDescent="0.2">
      <c r="A81" s="54"/>
      <c r="B81" s="58"/>
      <c r="C81" s="54"/>
      <c r="D81" s="54"/>
      <c r="E81" s="54"/>
      <c r="F81" s="54"/>
      <c r="G81" s="58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ht="12.75" x14ac:dyDescent="0.2">
      <c r="A82" s="54"/>
      <c r="B82" s="58"/>
      <c r="C82" s="54"/>
      <c r="D82" s="54"/>
      <c r="E82" s="54"/>
      <c r="F82" s="54"/>
      <c r="G82" s="58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ht="12.75" x14ac:dyDescent="0.2">
      <c r="A83" s="54"/>
      <c r="B83" s="58"/>
      <c r="C83" s="54"/>
      <c r="D83" s="54"/>
      <c r="E83" s="54"/>
      <c r="F83" s="54"/>
      <c r="G83" s="58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ht="12.75" x14ac:dyDescent="0.2">
      <c r="A84" s="54"/>
      <c r="B84" s="58"/>
      <c r="C84" s="54"/>
      <c r="D84" s="54"/>
      <c r="E84" s="54"/>
      <c r="F84" s="54"/>
      <c r="G84" s="58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12.75" x14ac:dyDescent="0.2">
      <c r="A85" s="54"/>
      <c r="B85" s="58"/>
      <c r="C85" s="54"/>
      <c r="D85" s="54"/>
      <c r="E85" s="54"/>
      <c r="F85" s="54"/>
      <c r="G85" s="58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12.75" x14ac:dyDescent="0.2">
      <c r="A86" s="54"/>
      <c r="B86" s="58"/>
      <c r="C86" s="54"/>
      <c r="D86" s="54"/>
      <c r="E86" s="54"/>
      <c r="F86" s="54"/>
      <c r="G86" s="58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12.75" x14ac:dyDescent="0.2">
      <c r="A87" s="54"/>
      <c r="B87" s="58"/>
      <c r="C87" s="54"/>
      <c r="D87" s="54"/>
      <c r="E87" s="54"/>
      <c r="F87" s="54"/>
      <c r="G87" s="58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12.75" x14ac:dyDescent="0.2">
      <c r="A88" s="54"/>
      <c r="B88" s="58"/>
      <c r="C88" s="54"/>
      <c r="D88" s="54"/>
      <c r="E88" s="54"/>
      <c r="F88" s="54"/>
      <c r="G88" s="58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12.75" x14ac:dyDescent="0.2">
      <c r="A89" s="54"/>
      <c r="B89" s="58"/>
      <c r="C89" s="54"/>
      <c r="D89" s="54"/>
      <c r="E89" s="54"/>
      <c r="F89" s="54"/>
      <c r="G89" s="58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12.75" x14ac:dyDescent="0.2">
      <c r="A90" s="54"/>
      <c r="B90" s="58"/>
      <c r="C90" s="54"/>
      <c r="D90" s="54"/>
      <c r="E90" s="54"/>
      <c r="F90" s="54"/>
      <c r="G90" s="58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12.75" x14ac:dyDescent="0.2">
      <c r="A91" s="54"/>
      <c r="B91" s="58"/>
      <c r="C91" s="54"/>
      <c r="D91" s="54"/>
      <c r="E91" s="54"/>
      <c r="F91" s="54"/>
      <c r="G91" s="58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12.75" x14ac:dyDescent="0.2">
      <c r="A92" s="54"/>
      <c r="B92" s="58"/>
      <c r="C92" s="54"/>
      <c r="D92" s="54"/>
      <c r="E92" s="54"/>
      <c r="F92" s="54"/>
      <c r="G92" s="58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12.75" x14ac:dyDescent="0.2">
      <c r="A93" s="54"/>
      <c r="B93" s="58"/>
      <c r="C93" s="54"/>
      <c r="D93" s="54"/>
      <c r="E93" s="54"/>
      <c r="F93" s="54"/>
      <c r="G93" s="58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12.75" x14ac:dyDescent="0.2">
      <c r="A94" s="54"/>
      <c r="B94" s="58"/>
      <c r="C94" s="54"/>
      <c r="D94" s="54"/>
      <c r="E94" s="54"/>
      <c r="F94" s="54"/>
      <c r="G94" s="58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12.75" x14ac:dyDescent="0.2">
      <c r="A95" s="54"/>
      <c r="B95" s="58"/>
      <c r="C95" s="54"/>
      <c r="D95" s="54"/>
      <c r="E95" s="54"/>
      <c r="F95" s="54"/>
      <c r="G95" s="58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12.75" x14ac:dyDescent="0.2">
      <c r="A96" s="54"/>
      <c r="B96" s="58"/>
      <c r="C96" s="54"/>
      <c r="D96" s="54"/>
      <c r="E96" s="54"/>
      <c r="F96" s="54"/>
      <c r="G96" s="58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12.75" x14ac:dyDescent="0.2">
      <c r="A97" s="54"/>
      <c r="B97" s="58"/>
      <c r="C97" s="54"/>
      <c r="D97" s="54"/>
      <c r="E97" s="54"/>
      <c r="F97" s="54"/>
      <c r="G97" s="58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12.75" x14ac:dyDescent="0.2">
      <c r="A98" s="54"/>
      <c r="B98" s="58"/>
      <c r="C98" s="54"/>
      <c r="D98" s="54"/>
      <c r="E98" s="54"/>
      <c r="F98" s="54"/>
      <c r="G98" s="58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12.75" x14ac:dyDescent="0.2">
      <c r="A99" s="54"/>
      <c r="B99" s="58"/>
      <c r="C99" s="54"/>
      <c r="D99" s="54"/>
      <c r="E99" s="54"/>
      <c r="F99" s="54"/>
      <c r="G99" s="58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12.75" x14ac:dyDescent="0.2">
      <c r="A100" s="54"/>
      <c r="B100" s="58"/>
      <c r="C100" s="54"/>
      <c r="D100" s="54"/>
      <c r="E100" s="54"/>
      <c r="F100" s="54"/>
      <c r="G100" s="58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12.75" x14ac:dyDescent="0.2">
      <c r="A101" s="54"/>
      <c r="B101" s="58"/>
      <c r="C101" s="54"/>
      <c r="D101" s="54"/>
      <c r="E101" s="54"/>
      <c r="F101" s="54"/>
      <c r="G101" s="58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12.75" x14ac:dyDescent="0.2">
      <c r="A102" s="54"/>
      <c r="B102" s="58"/>
      <c r="C102" s="54"/>
      <c r="D102" s="54"/>
      <c r="E102" s="54"/>
      <c r="F102" s="54"/>
      <c r="G102" s="58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ht="12.75" x14ac:dyDescent="0.2">
      <c r="A103" s="54"/>
      <c r="B103" s="58"/>
      <c r="C103" s="54"/>
      <c r="D103" s="54"/>
      <c r="E103" s="54"/>
      <c r="F103" s="54"/>
      <c r="G103" s="58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ht="12.75" x14ac:dyDescent="0.2">
      <c r="A104" s="54"/>
      <c r="B104" s="58"/>
      <c r="C104" s="54"/>
      <c r="D104" s="54"/>
      <c r="E104" s="54"/>
      <c r="F104" s="54"/>
      <c r="G104" s="58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ht="12.75" x14ac:dyDescent="0.2">
      <c r="A105" s="54"/>
      <c r="B105" s="58"/>
      <c r="C105" s="54"/>
      <c r="D105" s="54"/>
      <c r="E105" s="54"/>
      <c r="F105" s="54"/>
      <c r="G105" s="58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ht="12.75" x14ac:dyDescent="0.2">
      <c r="A106" s="54"/>
      <c r="B106" s="58"/>
      <c r="C106" s="54"/>
      <c r="D106" s="54"/>
      <c r="E106" s="54"/>
      <c r="F106" s="54"/>
      <c r="G106" s="58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ht="12.75" x14ac:dyDescent="0.2">
      <c r="A107" s="54"/>
      <c r="B107" s="58"/>
      <c r="C107" s="54"/>
      <c r="D107" s="54"/>
      <c r="E107" s="54"/>
      <c r="F107" s="54"/>
      <c r="G107" s="58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ht="12.75" x14ac:dyDescent="0.2">
      <c r="A108" s="54"/>
      <c r="B108" s="58"/>
      <c r="C108" s="54"/>
      <c r="D108" s="54"/>
      <c r="E108" s="54"/>
      <c r="F108" s="54"/>
      <c r="G108" s="58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ht="12.75" x14ac:dyDescent="0.2">
      <c r="A109" s="54"/>
      <c r="B109" s="58"/>
      <c r="C109" s="54"/>
      <c r="D109" s="54"/>
      <c r="E109" s="54"/>
      <c r="F109" s="54"/>
      <c r="G109" s="58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ht="12.75" x14ac:dyDescent="0.2">
      <c r="A110" s="54"/>
      <c r="B110" s="58"/>
      <c r="C110" s="54"/>
      <c r="D110" s="54"/>
      <c r="E110" s="54"/>
      <c r="F110" s="54"/>
      <c r="G110" s="58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ht="12.75" x14ac:dyDescent="0.2">
      <c r="A111" s="54"/>
      <c r="B111" s="58"/>
      <c r="C111" s="54"/>
      <c r="D111" s="54"/>
      <c r="E111" s="54"/>
      <c r="F111" s="54"/>
      <c r="G111" s="58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ht="12.75" x14ac:dyDescent="0.2">
      <c r="A112" s="54"/>
      <c r="B112" s="58"/>
      <c r="C112" s="54"/>
      <c r="D112" s="54"/>
      <c r="E112" s="54"/>
      <c r="F112" s="54"/>
      <c r="G112" s="58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ht="12.75" x14ac:dyDescent="0.2">
      <c r="A113" s="54"/>
      <c r="B113" s="58"/>
      <c r="C113" s="54"/>
      <c r="D113" s="54"/>
      <c r="E113" s="54"/>
      <c r="F113" s="54"/>
      <c r="G113" s="58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ht="12.75" x14ac:dyDescent="0.2">
      <c r="A114" s="54"/>
      <c r="B114" s="58"/>
      <c r="C114" s="54"/>
      <c r="D114" s="54"/>
      <c r="E114" s="54"/>
      <c r="F114" s="54"/>
      <c r="G114" s="58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ht="12.75" x14ac:dyDescent="0.2">
      <c r="A115" s="54"/>
      <c r="B115" s="58"/>
      <c r="C115" s="54"/>
      <c r="D115" s="54"/>
      <c r="E115" s="54"/>
      <c r="F115" s="54"/>
      <c r="G115" s="58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ht="12.75" x14ac:dyDescent="0.2">
      <c r="A116" s="54"/>
      <c r="B116" s="58"/>
      <c r="C116" s="54"/>
      <c r="D116" s="54"/>
      <c r="E116" s="54"/>
      <c r="F116" s="54"/>
      <c r="G116" s="58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:26" ht="12.75" x14ac:dyDescent="0.2">
      <c r="A117" s="54"/>
      <c r="B117" s="58"/>
      <c r="C117" s="54"/>
      <c r="D117" s="54"/>
      <c r="E117" s="54"/>
      <c r="F117" s="54"/>
      <c r="G117" s="58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ht="12.75" x14ac:dyDescent="0.2">
      <c r="A118" s="54"/>
      <c r="B118" s="58"/>
      <c r="C118" s="54"/>
      <c r="D118" s="54"/>
      <c r="E118" s="54"/>
      <c r="F118" s="54"/>
      <c r="G118" s="58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ht="12.75" x14ac:dyDescent="0.2">
      <c r="A119" s="54"/>
      <c r="B119" s="58"/>
      <c r="C119" s="54"/>
      <c r="D119" s="54"/>
      <c r="E119" s="54"/>
      <c r="F119" s="54"/>
      <c r="G119" s="58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ht="12.75" x14ac:dyDescent="0.2">
      <c r="A120" s="54"/>
      <c r="B120" s="58"/>
      <c r="C120" s="54"/>
      <c r="D120" s="54"/>
      <c r="E120" s="54"/>
      <c r="F120" s="54"/>
      <c r="G120" s="58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ht="12.75" x14ac:dyDescent="0.2">
      <c r="A121" s="54"/>
      <c r="B121" s="58"/>
      <c r="C121" s="54"/>
      <c r="D121" s="54"/>
      <c r="E121" s="54"/>
      <c r="F121" s="54"/>
      <c r="G121" s="58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ht="12.75" x14ac:dyDescent="0.2">
      <c r="A122" s="54"/>
      <c r="B122" s="58"/>
      <c r="C122" s="54"/>
      <c r="D122" s="54"/>
      <c r="E122" s="54"/>
      <c r="F122" s="54"/>
      <c r="G122" s="58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ht="12.75" x14ac:dyDescent="0.2">
      <c r="A123" s="54"/>
      <c r="B123" s="58"/>
      <c r="C123" s="54"/>
      <c r="D123" s="54"/>
      <c r="E123" s="54"/>
      <c r="F123" s="54"/>
      <c r="G123" s="58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ht="12.75" x14ac:dyDescent="0.2">
      <c r="A124" s="54"/>
      <c r="B124" s="58"/>
      <c r="C124" s="54"/>
      <c r="D124" s="54"/>
      <c r="E124" s="54"/>
      <c r="F124" s="54"/>
      <c r="G124" s="58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 ht="12.75" x14ac:dyDescent="0.2">
      <c r="A125" s="54"/>
      <c r="B125" s="58"/>
      <c r="C125" s="54"/>
      <c r="D125" s="54"/>
      <c r="E125" s="54"/>
      <c r="F125" s="54"/>
      <c r="G125" s="58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ht="12.75" x14ac:dyDescent="0.2">
      <c r="A126" s="54"/>
      <c r="B126" s="58"/>
      <c r="C126" s="54"/>
      <c r="D126" s="54"/>
      <c r="E126" s="54"/>
      <c r="F126" s="54"/>
      <c r="G126" s="58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 ht="12.75" x14ac:dyDescent="0.2">
      <c r="A127" s="54"/>
      <c r="B127" s="58"/>
      <c r="C127" s="54"/>
      <c r="D127" s="54"/>
      <c r="E127" s="54"/>
      <c r="F127" s="54"/>
      <c r="G127" s="58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 ht="12.75" x14ac:dyDescent="0.2">
      <c r="A128" s="54"/>
      <c r="B128" s="58"/>
      <c r="C128" s="54"/>
      <c r="D128" s="54"/>
      <c r="E128" s="54"/>
      <c r="F128" s="54"/>
      <c r="G128" s="58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 ht="12.75" x14ac:dyDescent="0.2">
      <c r="A129" s="54"/>
      <c r="B129" s="58"/>
      <c r="C129" s="54"/>
      <c r="D129" s="54"/>
      <c r="E129" s="54"/>
      <c r="F129" s="54"/>
      <c r="G129" s="58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:26" ht="12.75" x14ac:dyDescent="0.2">
      <c r="A130" s="54"/>
      <c r="B130" s="58"/>
      <c r="C130" s="54"/>
      <c r="D130" s="54"/>
      <c r="E130" s="54"/>
      <c r="F130" s="54"/>
      <c r="G130" s="58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6" ht="12.75" x14ac:dyDescent="0.2">
      <c r="A131" s="54"/>
      <c r="B131" s="58"/>
      <c r="C131" s="54"/>
      <c r="D131" s="54"/>
      <c r="E131" s="54"/>
      <c r="F131" s="54"/>
      <c r="G131" s="58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:26" ht="12.75" x14ac:dyDescent="0.2">
      <c r="A132" s="54"/>
      <c r="B132" s="58"/>
      <c r="C132" s="54"/>
      <c r="D132" s="54"/>
      <c r="E132" s="54"/>
      <c r="F132" s="54"/>
      <c r="G132" s="58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ht="12.75" x14ac:dyDescent="0.2">
      <c r="A133" s="54"/>
      <c r="B133" s="58"/>
      <c r="C133" s="54"/>
      <c r="D133" s="54"/>
      <c r="E133" s="54"/>
      <c r="F133" s="54"/>
      <c r="G133" s="58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:26" ht="12.75" x14ac:dyDescent="0.2">
      <c r="A134" s="54"/>
      <c r="B134" s="58"/>
      <c r="C134" s="54"/>
      <c r="D134" s="54"/>
      <c r="E134" s="54"/>
      <c r="F134" s="54"/>
      <c r="G134" s="58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pans="1:26" ht="12.75" x14ac:dyDescent="0.2">
      <c r="A135" s="54"/>
      <c r="B135" s="58"/>
      <c r="C135" s="54"/>
      <c r="D135" s="54"/>
      <c r="E135" s="54"/>
      <c r="F135" s="54"/>
      <c r="G135" s="58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:26" ht="12.75" x14ac:dyDescent="0.2">
      <c r="A136" s="54"/>
      <c r="B136" s="58"/>
      <c r="C136" s="54"/>
      <c r="D136" s="54"/>
      <c r="E136" s="54"/>
      <c r="F136" s="54"/>
      <c r="G136" s="58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:26" ht="12.75" x14ac:dyDescent="0.2">
      <c r="A137" s="54"/>
      <c r="B137" s="58"/>
      <c r="C137" s="54"/>
      <c r="D137" s="54"/>
      <c r="E137" s="54"/>
      <c r="F137" s="54"/>
      <c r="G137" s="58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 ht="12.75" x14ac:dyDescent="0.2">
      <c r="A138" s="54"/>
      <c r="B138" s="58"/>
      <c r="C138" s="54"/>
      <c r="D138" s="54"/>
      <c r="E138" s="54"/>
      <c r="F138" s="54"/>
      <c r="G138" s="58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pans="1:26" ht="12.75" x14ac:dyDescent="0.2">
      <c r="A139" s="54"/>
      <c r="B139" s="58"/>
      <c r="C139" s="54"/>
      <c r="D139" s="54"/>
      <c r="E139" s="54"/>
      <c r="F139" s="54"/>
      <c r="G139" s="58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pans="1:26" ht="12.75" x14ac:dyDescent="0.2">
      <c r="A140" s="54"/>
      <c r="B140" s="58"/>
      <c r="C140" s="54"/>
      <c r="D140" s="54"/>
      <c r="E140" s="54"/>
      <c r="F140" s="54"/>
      <c r="G140" s="58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ht="12.75" x14ac:dyDescent="0.2">
      <c r="A141" s="54"/>
      <c r="B141" s="58"/>
      <c r="C141" s="54"/>
      <c r="D141" s="54"/>
      <c r="E141" s="54"/>
      <c r="F141" s="54"/>
      <c r="G141" s="58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ht="12.75" x14ac:dyDescent="0.2">
      <c r="A142" s="54"/>
      <c r="B142" s="58"/>
      <c r="C142" s="54"/>
      <c r="D142" s="54"/>
      <c r="E142" s="54"/>
      <c r="F142" s="54"/>
      <c r="G142" s="58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ht="12.75" x14ac:dyDescent="0.2">
      <c r="A143" s="54"/>
      <c r="B143" s="58"/>
      <c r="C143" s="54"/>
      <c r="D143" s="54"/>
      <c r="E143" s="54"/>
      <c r="F143" s="54"/>
      <c r="G143" s="58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ht="12.75" x14ac:dyDescent="0.2">
      <c r="A144" s="54"/>
      <c r="B144" s="58"/>
      <c r="C144" s="54"/>
      <c r="D144" s="54"/>
      <c r="E144" s="54"/>
      <c r="F144" s="54"/>
      <c r="G144" s="58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ht="12.75" x14ac:dyDescent="0.2">
      <c r="A145" s="54"/>
      <c r="B145" s="58"/>
      <c r="C145" s="54"/>
      <c r="D145" s="54"/>
      <c r="E145" s="54"/>
      <c r="F145" s="54"/>
      <c r="G145" s="58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ht="12.75" x14ac:dyDescent="0.2">
      <c r="A146" s="54"/>
      <c r="B146" s="58"/>
      <c r="C146" s="54"/>
      <c r="D146" s="54"/>
      <c r="E146" s="54"/>
      <c r="F146" s="54"/>
      <c r="G146" s="58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ht="12.75" x14ac:dyDescent="0.2">
      <c r="A147" s="54"/>
      <c r="B147" s="58"/>
      <c r="C147" s="54"/>
      <c r="D147" s="54"/>
      <c r="E147" s="54"/>
      <c r="F147" s="54"/>
      <c r="G147" s="58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ht="12.75" x14ac:dyDescent="0.2">
      <c r="A148" s="54"/>
      <c r="B148" s="58"/>
      <c r="C148" s="54"/>
      <c r="D148" s="54"/>
      <c r="E148" s="54"/>
      <c r="F148" s="54"/>
      <c r="G148" s="58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ht="12.75" x14ac:dyDescent="0.2">
      <c r="A149" s="54"/>
      <c r="B149" s="58"/>
      <c r="C149" s="54"/>
      <c r="D149" s="54"/>
      <c r="E149" s="54"/>
      <c r="F149" s="54"/>
      <c r="G149" s="58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ht="12.75" x14ac:dyDescent="0.2">
      <c r="A150" s="54"/>
      <c r="B150" s="58"/>
      <c r="C150" s="54"/>
      <c r="D150" s="54"/>
      <c r="E150" s="54"/>
      <c r="F150" s="54"/>
      <c r="G150" s="58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ht="12.75" x14ac:dyDescent="0.2">
      <c r="A151" s="54"/>
      <c r="B151" s="58"/>
      <c r="C151" s="54"/>
      <c r="D151" s="54"/>
      <c r="E151" s="54"/>
      <c r="F151" s="54"/>
      <c r="G151" s="58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ht="12.75" x14ac:dyDescent="0.2">
      <c r="A152" s="54"/>
      <c r="B152" s="58"/>
      <c r="C152" s="54"/>
      <c r="D152" s="54"/>
      <c r="E152" s="54"/>
      <c r="F152" s="54"/>
      <c r="G152" s="58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ht="12.75" x14ac:dyDescent="0.2">
      <c r="A153" s="54"/>
      <c r="B153" s="58"/>
      <c r="C153" s="54"/>
      <c r="D153" s="54"/>
      <c r="E153" s="54"/>
      <c r="F153" s="54"/>
      <c r="G153" s="58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ht="12.75" x14ac:dyDescent="0.2">
      <c r="A154" s="54"/>
      <c r="B154" s="58"/>
      <c r="C154" s="54"/>
      <c r="D154" s="54"/>
      <c r="E154" s="54"/>
      <c r="F154" s="54"/>
      <c r="G154" s="58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ht="12.75" x14ac:dyDescent="0.2">
      <c r="A155" s="54"/>
      <c r="B155" s="58"/>
      <c r="C155" s="54"/>
      <c r="D155" s="54"/>
      <c r="E155" s="54"/>
      <c r="F155" s="54"/>
      <c r="G155" s="58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ht="12.75" x14ac:dyDescent="0.2">
      <c r="A156" s="54"/>
      <c r="B156" s="58"/>
      <c r="C156" s="54"/>
      <c r="D156" s="54"/>
      <c r="E156" s="54"/>
      <c r="F156" s="54"/>
      <c r="G156" s="58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ht="12.75" x14ac:dyDescent="0.2">
      <c r="A157" s="54"/>
      <c r="B157" s="58"/>
      <c r="C157" s="54"/>
      <c r="D157" s="54"/>
      <c r="E157" s="54"/>
      <c r="F157" s="54"/>
      <c r="G157" s="58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ht="12.75" x14ac:dyDescent="0.2">
      <c r="A158" s="54"/>
      <c r="B158" s="58"/>
      <c r="C158" s="54"/>
      <c r="D158" s="54"/>
      <c r="E158" s="54"/>
      <c r="F158" s="54"/>
      <c r="G158" s="58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ht="12.75" x14ac:dyDescent="0.2">
      <c r="A159" s="54"/>
      <c r="B159" s="58"/>
      <c r="C159" s="54"/>
      <c r="D159" s="54"/>
      <c r="E159" s="54"/>
      <c r="F159" s="54"/>
      <c r="G159" s="58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ht="12.75" x14ac:dyDescent="0.2">
      <c r="A160" s="54"/>
      <c r="B160" s="58"/>
      <c r="C160" s="54"/>
      <c r="D160" s="54"/>
      <c r="E160" s="54"/>
      <c r="F160" s="54"/>
      <c r="G160" s="58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ht="12.75" x14ac:dyDescent="0.2">
      <c r="A161" s="54"/>
      <c r="B161" s="58"/>
      <c r="C161" s="54"/>
      <c r="D161" s="54"/>
      <c r="E161" s="54"/>
      <c r="F161" s="54"/>
      <c r="G161" s="58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ht="12.75" x14ac:dyDescent="0.2">
      <c r="A162" s="54"/>
      <c r="B162" s="58"/>
      <c r="C162" s="54"/>
      <c r="D162" s="54"/>
      <c r="E162" s="54"/>
      <c r="F162" s="54"/>
      <c r="G162" s="58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ht="12.75" x14ac:dyDescent="0.2">
      <c r="A163" s="54"/>
      <c r="B163" s="58"/>
      <c r="C163" s="54"/>
      <c r="D163" s="54"/>
      <c r="E163" s="54"/>
      <c r="F163" s="54"/>
      <c r="G163" s="58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ht="12.75" x14ac:dyDescent="0.2">
      <c r="A164" s="54"/>
      <c r="B164" s="58"/>
      <c r="C164" s="54"/>
      <c r="D164" s="54"/>
      <c r="E164" s="54"/>
      <c r="F164" s="54"/>
      <c r="G164" s="58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ht="12.75" x14ac:dyDescent="0.2">
      <c r="A165" s="54"/>
      <c r="B165" s="58"/>
      <c r="C165" s="54"/>
      <c r="D165" s="54"/>
      <c r="E165" s="54"/>
      <c r="F165" s="54"/>
      <c r="G165" s="58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ht="12.75" x14ac:dyDescent="0.2">
      <c r="A166" s="54"/>
      <c r="B166" s="58"/>
      <c r="C166" s="54"/>
      <c r="D166" s="54"/>
      <c r="E166" s="54"/>
      <c r="F166" s="54"/>
      <c r="G166" s="58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ht="12.75" x14ac:dyDescent="0.2">
      <c r="A167" s="54"/>
      <c r="B167" s="58"/>
      <c r="C167" s="54"/>
      <c r="D167" s="54"/>
      <c r="E167" s="54"/>
      <c r="F167" s="54"/>
      <c r="G167" s="58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ht="12.75" x14ac:dyDescent="0.2">
      <c r="A168" s="54"/>
      <c r="B168" s="58"/>
      <c r="C168" s="54"/>
      <c r="D168" s="54"/>
      <c r="E168" s="54"/>
      <c r="F168" s="54"/>
      <c r="G168" s="58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ht="12.75" x14ac:dyDescent="0.2">
      <c r="A169" s="54"/>
      <c r="B169" s="58"/>
      <c r="C169" s="54"/>
      <c r="D169" s="54"/>
      <c r="E169" s="54"/>
      <c r="F169" s="54"/>
      <c r="G169" s="58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ht="12.75" x14ac:dyDescent="0.2">
      <c r="A170" s="54"/>
      <c r="B170" s="58"/>
      <c r="C170" s="54"/>
      <c r="D170" s="54"/>
      <c r="E170" s="54"/>
      <c r="F170" s="54"/>
      <c r="G170" s="58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ht="12.75" x14ac:dyDescent="0.2">
      <c r="A171" s="54"/>
      <c r="B171" s="58"/>
      <c r="C171" s="54"/>
      <c r="D171" s="54"/>
      <c r="E171" s="54"/>
      <c r="F171" s="54"/>
      <c r="G171" s="58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ht="12.75" x14ac:dyDescent="0.2">
      <c r="A172" s="54"/>
      <c r="B172" s="58"/>
      <c r="C172" s="54"/>
      <c r="D172" s="54"/>
      <c r="E172" s="54"/>
      <c r="F172" s="54"/>
      <c r="G172" s="58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ht="12.75" x14ac:dyDescent="0.2">
      <c r="A173" s="54"/>
      <c r="B173" s="58"/>
      <c r="C173" s="54"/>
      <c r="D173" s="54"/>
      <c r="E173" s="54"/>
      <c r="F173" s="54"/>
      <c r="G173" s="58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ht="12.75" x14ac:dyDescent="0.2">
      <c r="A174" s="54"/>
      <c r="B174" s="58"/>
      <c r="C174" s="54"/>
      <c r="D174" s="54"/>
      <c r="E174" s="54"/>
      <c r="F174" s="54"/>
      <c r="G174" s="58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ht="12.75" x14ac:dyDescent="0.2">
      <c r="A175" s="54"/>
      <c r="B175" s="58"/>
      <c r="C175" s="54"/>
      <c r="D175" s="54"/>
      <c r="E175" s="54"/>
      <c r="F175" s="54"/>
      <c r="G175" s="58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ht="12.75" x14ac:dyDescent="0.2">
      <c r="A176" s="54"/>
      <c r="B176" s="58"/>
      <c r="C176" s="54"/>
      <c r="D176" s="54"/>
      <c r="E176" s="54"/>
      <c r="F176" s="54"/>
      <c r="G176" s="58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ht="12.75" x14ac:dyDescent="0.2">
      <c r="A177" s="54"/>
      <c r="B177" s="58"/>
      <c r="C177" s="54"/>
      <c r="D177" s="54"/>
      <c r="E177" s="54"/>
      <c r="F177" s="54"/>
      <c r="G177" s="58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ht="12.75" x14ac:dyDescent="0.2">
      <c r="A178" s="54"/>
      <c r="B178" s="58"/>
      <c r="C178" s="54"/>
      <c r="D178" s="54"/>
      <c r="E178" s="54"/>
      <c r="F178" s="54"/>
      <c r="G178" s="58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ht="12.75" x14ac:dyDescent="0.2">
      <c r="A179" s="54"/>
      <c r="B179" s="58"/>
      <c r="C179" s="54"/>
      <c r="D179" s="54"/>
      <c r="E179" s="54"/>
      <c r="F179" s="54"/>
      <c r="G179" s="58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ht="12.75" x14ac:dyDescent="0.2">
      <c r="A180" s="54"/>
      <c r="B180" s="58"/>
      <c r="C180" s="54"/>
      <c r="D180" s="54"/>
      <c r="E180" s="54"/>
      <c r="F180" s="54"/>
      <c r="G180" s="58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ht="12.75" x14ac:dyDescent="0.2">
      <c r="A181" s="54"/>
      <c r="B181" s="58"/>
      <c r="C181" s="54"/>
      <c r="D181" s="54"/>
      <c r="E181" s="54"/>
      <c r="F181" s="54"/>
      <c r="G181" s="58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ht="12.75" x14ac:dyDescent="0.2">
      <c r="A182" s="54"/>
      <c r="B182" s="58"/>
      <c r="C182" s="54"/>
      <c r="D182" s="54"/>
      <c r="E182" s="54"/>
      <c r="F182" s="54"/>
      <c r="G182" s="58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ht="12.75" x14ac:dyDescent="0.2">
      <c r="A183" s="54"/>
      <c r="B183" s="58"/>
      <c r="C183" s="54"/>
      <c r="D183" s="54"/>
      <c r="E183" s="54"/>
      <c r="F183" s="54"/>
      <c r="G183" s="58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ht="12.75" x14ac:dyDescent="0.2">
      <c r="A184" s="54"/>
      <c r="B184" s="58"/>
      <c r="C184" s="54"/>
      <c r="D184" s="54"/>
      <c r="E184" s="54"/>
      <c r="F184" s="54"/>
      <c r="G184" s="58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ht="12.75" x14ac:dyDescent="0.2">
      <c r="A185" s="54"/>
      <c r="B185" s="58"/>
      <c r="C185" s="54"/>
      <c r="D185" s="54"/>
      <c r="E185" s="54"/>
      <c r="F185" s="54"/>
      <c r="G185" s="58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ht="12.75" x14ac:dyDescent="0.2">
      <c r="A186" s="54"/>
      <c r="B186" s="58"/>
      <c r="C186" s="54"/>
      <c r="D186" s="54"/>
      <c r="E186" s="54"/>
      <c r="F186" s="54"/>
      <c r="G186" s="58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ht="12.75" x14ac:dyDescent="0.2">
      <c r="A187" s="54"/>
      <c r="B187" s="58"/>
      <c r="C187" s="54"/>
      <c r="D187" s="54"/>
      <c r="E187" s="54"/>
      <c r="F187" s="54"/>
      <c r="G187" s="58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ht="12.75" x14ac:dyDescent="0.2">
      <c r="A188" s="54"/>
      <c r="B188" s="58"/>
      <c r="C188" s="54"/>
      <c r="D188" s="54"/>
      <c r="E188" s="54"/>
      <c r="F188" s="54"/>
      <c r="G188" s="58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ht="12.75" x14ac:dyDescent="0.2">
      <c r="A189" s="54"/>
      <c r="B189" s="58"/>
      <c r="C189" s="54"/>
      <c r="D189" s="54"/>
      <c r="E189" s="54"/>
      <c r="F189" s="54"/>
      <c r="G189" s="58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ht="12.75" x14ac:dyDescent="0.2">
      <c r="A190" s="54"/>
      <c r="B190" s="58"/>
      <c r="C190" s="54"/>
      <c r="D190" s="54"/>
      <c r="E190" s="54"/>
      <c r="F190" s="54"/>
      <c r="G190" s="58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ht="12.75" x14ac:dyDescent="0.2">
      <c r="A191" s="54"/>
      <c r="B191" s="58"/>
      <c r="C191" s="54"/>
      <c r="D191" s="54"/>
      <c r="E191" s="54"/>
      <c r="F191" s="54"/>
      <c r="G191" s="58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ht="12.75" x14ac:dyDescent="0.2">
      <c r="A192" s="54"/>
      <c r="B192" s="58"/>
      <c r="C192" s="54"/>
      <c r="D192" s="54"/>
      <c r="E192" s="54"/>
      <c r="F192" s="54"/>
      <c r="G192" s="58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ht="12.75" x14ac:dyDescent="0.2">
      <c r="A193" s="54"/>
      <c r="B193" s="58"/>
      <c r="C193" s="54"/>
      <c r="D193" s="54"/>
      <c r="E193" s="54"/>
      <c r="F193" s="54"/>
      <c r="G193" s="58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ht="12.75" x14ac:dyDescent="0.2">
      <c r="A194" s="54"/>
      <c r="B194" s="58"/>
      <c r="C194" s="54"/>
      <c r="D194" s="54"/>
      <c r="E194" s="54"/>
      <c r="F194" s="54"/>
      <c r="G194" s="58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ht="12.75" x14ac:dyDescent="0.2">
      <c r="A195" s="54"/>
      <c r="B195" s="58"/>
      <c r="C195" s="54"/>
      <c r="D195" s="54"/>
      <c r="E195" s="54"/>
      <c r="F195" s="54"/>
      <c r="G195" s="58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ht="12.75" x14ac:dyDescent="0.2">
      <c r="A196" s="54"/>
      <c r="B196" s="58"/>
      <c r="C196" s="54"/>
      <c r="D196" s="54"/>
      <c r="E196" s="54"/>
      <c r="F196" s="54"/>
      <c r="G196" s="58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ht="12.75" x14ac:dyDescent="0.2">
      <c r="A197" s="54"/>
      <c r="B197" s="58"/>
      <c r="C197" s="54"/>
      <c r="D197" s="54"/>
      <c r="E197" s="54"/>
      <c r="F197" s="54"/>
      <c r="G197" s="58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ht="12.75" x14ac:dyDescent="0.2">
      <c r="A198" s="54"/>
      <c r="B198" s="58"/>
      <c r="C198" s="54"/>
      <c r="D198" s="54"/>
      <c r="E198" s="54"/>
      <c r="F198" s="54"/>
      <c r="G198" s="58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ht="12.75" x14ac:dyDescent="0.2">
      <c r="A199" s="54"/>
      <c r="B199" s="58"/>
      <c r="C199" s="54"/>
      <c r="D199" s="54"/>
      <c r="E199" s="54"/>
      <c r="F199" s="54"/>
      <c r="G199" s="58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ht="12.75" x14ac:dyDescent="0.2">
      <c r="A200" s="54"/>
      <c r="B200" s="58"/>
      <c r="C200" s="54"/>
      <c r="D200" s="54"/>
      <c r="E200" s="54"/>
      <c r="F200" s="54"/>
      <c r="G200" s="58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:26" ht="12.75" x14ac:dyDescent="0.2">
      <c r="A201" s="54"/>
      <c r="B201" s="58"/>
      <c r="C201" s="54"/>
      <c r="D201" s="54"/>
      <c r="E201" s="54"/>
      <c r="F201" s="54"/>
      <c r="G201" s="58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:26" ht="12.75" x14ac:dyDescent="0.2">
      <c r="A202" s="54"/>
      <c r="B202" s="58"/>
      <c r="C202" s="54"/>
      <c r="D202" s="54"/>
      <c r="E202" s="54"/>
      <c r="F202" s="54"/>
      <c r="G202" s="58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:26" ht="12.75" x14ac:dyDescent="0.2">
      <c r="A203" s="54"/>
      <c r="B203" s="58"/>
      <c r="C203" s="54"/>
      <c r="D203" s="54"/>
      <c r="E203" s="54"/>
      <c r="F203" s="54"/>
      <c r="G203" s="58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:26" ht="12.75" x14ac:dyDescent="0.2">
      <c r="A204" s="54"/>
      <c r="B204" s="58"/>
      <c r="C204" s="54"/>
      <c r="D204" s="54"/>
      <c r="E204" s="54"/>
      <c r="F204" s="54"/>
      <c r="G204" s="58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:26" ht="12.75" x14ac:dyDescent="0.2">
      <c r="A205" s="54"/>
      <c r="B205" s="58"/>
      <c r="C205" s="54"/>
      <c r="D205" s="54"/>
      <c r="E205" s="54"/>
      <c r="F205" s="54"/>
      <c r="G205" s="58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:26" ht="12.75" x14ac:dyDescent="0.2">
      <c r="A206" s="54"/>
      <c r="B206" s="58"/>
      <c r="C206" s="54"/>
      <c r="D206" s="54"/>
      <c r="E206" s="54"/>
      <c r="F206" s="54"/>
      <c r="G206" s="58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:26" ht="12.75" x14ac:dyDescent="0.2">
      <c r="A207" s="54"/>
      <c r="B207" s="58"/>
      <c r="C207" s="54"/>
      <c r="D207" s="54"/>
      <c r="E207" s="54"/>
      <c r="F207" s="54"/>
      <c r="G207" s="58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:26" ht="12.75" x14ac:dyDescent="0.2">
      <c r="A208" s="54"/>
      <c r="B208" s="58"/>
      <c r="C208" s="54"/>
      <c r="D208" s="54"/>
      <c r="E208" s="54"/>
      <c r="F208" s="54"/>
      <c r="G208" s="58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:26" ht="12.75" x14ac:dyDescent="0.2">
      <c r="A209" s="54"/>
      <c r="B209" s="58"/>
      <c r="C209" s="54"/>
      <c r="D209" s="54"/>
      <c r="E209" s="54"/>
      <c r="F209" s="54"/>
      <c r="G209" s="58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:26" ht="12.75" x14ac:dyDescent="0.2">
      <c r="A210" s="54"/>
      <c r="B210" s="58"/>
      <c r="C210" s="54"/>
      <c r="D210" s="54"/>
      <c r="E210" s="54"/>
      <c r="F210" s="54"/>
      <c r="G210" s="58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:26" ht="12.75" x14ac:dyDescent="0.2">
      <c r="A211" s="54"/>
      <c r="B211" s="58"/>
      <c r="C211" s="54"/>
      <c r="D211" s="54"/>
      <c r="E211" s="54"/>
      <c r="F211" s="54"/>
      <c r="G211" s="58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:26" ht="12.75" x14ac:dyDescent="0.2">
      <c r="A212" s="54"/>
      <c r="B212" s="58"/>
      <c r="C212" s="54"/>
      <c r="D212" s="54"/>
      <c r="E212" s="54"/>
      <c r="F212" s="54"/>
      <c r="G212" s="58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:26" ht="12.75" x14ac:dyDescent="0.2">
      <c r="A213" s="54"/>
      <c r="B213" s="58"/>
      <c r="C213" s="54"/>
      <c r="D213" s="54"/>
      <c r="E213" s="54"/>
      <c r="F213" s="54"/>
      <c r="G213" s="58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:26" ht="12.75" x14ac:dyDescent="0.2">
      <c r="A214" s="54"/>
      <c r="B214" s="58"/>
      <c r="C214" s="54"/>
      <c r="D214" s="54"/>
      <c r="E214" s="54"/>
      <c r="F214" s="54"/>
      <c r="G214" s="58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:26" ht="12.75" x14ac:dyDescent="0.2">
      <c r="A215" s="54"/>
      <c r="B215" s="58"/>
      <c r="C215" s="54"/>
      <c r="D215" s="54"/>
      <c r="E215" s="54"/>
      <c r="F215" s="54"/>
      <c r="G215" s="58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:26" ht="12.75" x14ac:dyDescent="0.2">
      <c r="A216" s="54"/>
      <c r="B216" s="58"/>
      <c r="C216" s="54"/>
      <c r="D216" s="54"/>
      <c r="E216" s="54"/>
      <c r="F216" s="54"/>
      <c r="G216" s="58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:26" ht="12.75" x14ac:dyDescent="0.2">
      <c r="A217" s="54"/>
      <c r="B217" s="58"/>
      <c r="C217" s="54"/>
      <c r="D217" s="54"/>
      <c r="E217" s="54"/>
      <c r="F217" s="54"/>
      <c r="G217" s="58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 ht="12.75" x14ac:dyDescent="0.2">
      <c r="A218" s="54"/>
      <c r="B218" s="58"/>
      <c r="C218" s="54"/>
      <c r="D218" s="54"/>
      <c r="E218" s="54"/>
      <c r="F218" s="54"/>
      <c r="G218" s="58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 ht="12.75" x14ac:dyDescent="0.2">
      <c r="A219" s="54"/>
      <c r="B219" s="58"/>
      <c r="C219" s="54"/>
      <c r="D219" s="54"/>
      <c r="E219" s="54"/>
      <c r="F219" s="54"/>
      <c r="G219" s="58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:26" ht="12.75" x14ac:dyDescent="0.2">
      <c r="A220" s="54"/>
      <c r="B220" s="58"/>
      <c r="C220" s="54"/>
      <c r="D220" s="54"/>
      <c r="E220" s="54"/>
      <c r="F220" s="54"/>
      <c r="G220" s="58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:26" ht="12.75" x14ac:dyDescent="0.2">
      <c r="A221" s="54"/>
      <c r="B221" s="58"/>
      <c r="C221" s="54"/>
      <c r="D221" s="54"/>
      <c r="E221" s="54"/>
      <c r="F221" s="54"/>
      <c r="G221" s="58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 ht="12.75" x14ac:dyDescent="0.2">
      <c r="A222" s="54"/>
      <c r="B222" s="58"/>
      <c r="C222" s="54"/>
      <c r="D222" s="54"/>
      <c r="E222" s="54"/>
      <c r="F222" s="54"/>
      <c r="G222" s="58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pans="1:26" ht="12.75" x14ac:dyDescent="0.2">
      <c r="A223" s="54"/>
      <c r="B223" s="58"/>
      <c r="C223" s="54"/>
      <c r="D223" s="54"/>
      <c r="E223" s="54"/>
      <c r="F223" s="54"/>
      <c r="G223" s="58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pans="1:26" ht="12.75" x14ac:dyDescent="0.2">
      <c r="A224" s="54"/>
      <c r="B224" s="58"/>
      <c r="C224" s="54"/>
      <c r="D224" s="54"/>
      <c r="E224" s="54"/>
      <c r="F224" s="54"/>
      <c r="G224" s="58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pans="1:26" ht="12.75" x14ac:dyDescent="0.2">
      <c r="A225" s="54"/>
      <c r="B225" s="58"/>
      <c r="C225" s="54"/>
      <c r="D225" s="54"/>
      <c r="E225" s="54"/>
      <c r="F225" s="54"/>
      <c r="G225" s="58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pans="1:26" ht="12.75" x14ac:dyDescent="0.2">
      <c r="A226" s="54"/>
      <c r="B226" s="58"/>
      <c r="C226" s="54"/>
      <c r="D226" s="54"/>
      <c r="E226" s="54"/>
      <c r="F226" s="54"/>
      <c r="G226" s="58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pans="1:26" ht="12.75" x14ac:dyDescent="0.2">
      <c r="A227" s="54"/>
      <c r="B227" s="58"/>
      <c r="C227" s="54"/>
      <c r="D227" s="54"/>
      <c r="E227" s="54"/>
      <c r="F227" s="54"/>
      <c r="G227" s="58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pans="1:26" ht="12.75" x14ac:dyDescent="0.2">
      <c r="A228" s="54"/>
      <c r="B228" s="58"/>
      <c r="C228" s="54"/>
      <c r="D228" s="54"/>
      <c r="E228" s="54"/>
      <c r="F228" s="54"/>
      <c r="G228" s="58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pans="1:26" ht="12.75" x14ac:dyDescent="0.2">
      <c r="A229" s="54"/>
      <c r="B229" s="58"/>
      <c r="C229" s="54"/>
      <c r="D229" s="54"/>
      <c r="E229" s="54"/>
      <c r="F229" s="54"/>
      <c r="G229" s="58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pans="1:26" ht="12.75" x14ac:dyDescent="0.2">
      <c r="A230" s="54"/>
      <c r="B230" s="58"/>
      <c r="C230" s="54"/>
      <c r="D230" s="54"/>
      <c r="E230" s="54"/>
      <c r="F230" s="54"/>
      <c r="G230" s="58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pans="1:26" ht="12.75" x14ac:dyDescent="0.2">
      <c r="A231" s="54"/>
      <c r="B231" s="58"/>
      <c r="C231" s="54"/>
      <c r="D231" s="54"/>
      <c r="E231" s="54"/>
      <c r="F231" s="54"/>
      <c r="G231" s="58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pans="1:26" ht="12.75" x14ac:dyDescent="0.2">
      <c r="A232" s="54"/>
      <c r="B232" s="58"/>
      <c r="C232" s="54"/>
      <c r="D232" s="54"/>
      <c r="E232" s="54"/>
      <c r="F232" s="54"/>
      <c r="G232" s="58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pans="1:26" ht="12.75" x14ac:dyDescent="0.2">
      <c r="A233" s="54"/>
      <c r="B233" s="58"/>
      <c r="C233" s="54"/>
      <c r="D233" s="54"/>
      <c r="E233" s="54"/>
      <c r="F233" s="54"/>
      <c r="G233" s="58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pans="1:26" ht="12.75" x14ac:dyDescent="0.2">
      <c r="A234" s="54"/>
      <c r="B234" s="58"/>
      <c r="C234" s="54"/>
      <c r="D234" s="54"/>
      <c r="E234" s="54"/>
      <c r="F234" s="54"/>
      <c r="G234" s="58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pans="1:26" ht="12.75" x14ac:dyDescent="0.2">
      <c r="A235" s="54"/>
      <c r="B235" s="58"/>
      <c r="C235" s="54"/>
      <c r="D235" s="54"/>
      <c r="E235" s="54"/>
      <c r="F235" s="54"/>
      <c r="G235" s="58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pans="1:26" ht="12.75" x14ac:dyDescent="0.2">
      <c r="A236" s="54"/>
      <c r="B236" s="58"/>
      <c r="C236" s="54"/>
      <c r="D236" s="54"/>
      <c r="E236" s="54"/>
      <c r="F236" s="54"/>
      <c r="G236" s="58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pans="1:26" ht="12.75" x14ac:dyDescent="0.2">
      <c r="A237" s="54"/>
      <c r="B237" s="58"/>
      <c r="C237" s="54"/>
      <c r="D237" s="54"/>
      <c r="E237" s="54"/>
      <c r="F237" s="54"/>
      <c r="G237" s="58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pans="1:26" ht="12.75" x14ac:dyDescent="0.2">
      <c r="A238" s="54"/>
      <c r="B238" s="58"/>
      <c r="C238" s="54"/>
      <c r="D238" s="54"/>
      <c r="E238" s="54"/>
      <c r="F238" s="54"/>
      <c r="G238" s="58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pans="1:26" ht="12.75" x14ac:dyDescent="0.2">
      <c r="A239" s="54"/>
      <c r="B239" s="58"/>
      <c r="C239" s="54"/>
      <c r="D239" s="54"/>
      <c r="E239" s="54"/>
      <c r="F239" s="54"/>
      <c r="G239" s="58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pans="1:26" ht="12.75" x14ac:dyDescent="0.2">
      <c r="A240" s="54"/>
      <c r="B240" s="58"/>
      <c r="C240" s="54"/>
      <c r="D240" s="54"/>
      <c r="E240" s="54"/>
      <c r="F240" s="54"/>
      <c r="G240" s="58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pans="1:26" ht="12.75" x14ac:dyDescent="0.2">
      <c r="A241" s="54"/>
      <c r="B241" s="58"/>
      <c r="C241" s="54"/>
      <c r="D241" s="54"/>
      <c r="E241" s="54"/>
      <c r="F241" s="54"/>
      <c r="G241" s="58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 ht="12.75" x14ac:dyDescent="0.2">
      <c r="A242" s="54"/>
      <c r="B242" s="58"/>
      <c r="C242" s="54"/>
      <c r="D242" s="54"/>
      <c r="E242" s="54"/>
      <c r="F242" s="54"/>
      <c r="G242" s="58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 ht="12.75" x14ac:dyDescent="0.2">
      <c r="A243" s="54"/>
      <c r="B243" s="58"/>
      <c r="C243" s="54"/>
      <c r="D243" s="54"/>
      <c r="E243" s="54"/>
      <c r="F243" s="54"/>
      <c r="G243" s="58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 ht="12.75" x14ac:dyDescent="0.2">
      <c r="A244" s="54"/>
      <c r="B244" s="58"/>
      <c r="C244" s="54"/>
      <c r="D244" s="54"/>
      <c r="E244" s="54"/>
      <c r="F244" s="54"/>
      <c r="G244" s="58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 ht="12.75" x14ac:dyDescent="0.2">
      <c r="A245" s="54"/>
      <c r="B245" s="58"/>
      <c r="C245" s="54"/>
      <c r="D245" s="54"/>
      <c r="E245" s="54"/>
      <c r="F245" s="54"/>
      <c r="G245" s="58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 ht="12.75" x14ac:dyDescent="0.2">
      <c r="A246" s="54"/>
      <c r="B246" s="58"/>
      <c r="C246" s="54"/>
      <c r="D246" s="54"/>
      <c r="E246" s="54"/>
      <c r="F246" s="54"/>
      <c r="G246" s="58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 ht="12.75" x14ac:dyDescent="0.2">
      <c r="A247" s="54"/>
      <c r="B247" s="58"/>
      <c r="C247" s="54"/>
      <c r="D247" s="54"/>
      <c r="E247" s="54"/>
      <c r="F247" s="54"/>
      <c r="G247" s="58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 ht="12.75" x14ac:dyDescent="0.2">
      <c r="A248" s="54"/>
      <c r="B248" s="58"/>
      <c r="C248" s="54"/>
      <c r="D248" s="54"/>
      <c r="E248" s="54"/>
      <c r="F248" s="54"/>
      <c r="G248" s="58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 ht="12.75" x14ac:dyDescent="0.2">
      <c r="A249" s="54"/>
      <c r="B249" s="58"/>
      <c r="C249" s="54"/>
      <c r="D249" s="54"/>
      <c r="E249" s="54"/>
      <c r="F249" s="54"/>
      <c r="G249" s="58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 ht="12.75" x14ac:dyDescent="0.2">
      <c r="A250" s="54"/>
      <c r="B250" s="58"/>
      <c r="C250" s="54"/>
      <c r="D250" s="54"/>
      <c r="E250" s="54"/>
      <c r="F250" s="54"/>
      <c r="G250" s="58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ht="12.75" x14ac:dyDescent="0.2">
      <c r="A251" s="54"/>
      <c r="B251" s="58"/>
      <c r="C251" s="54"/>
      <c r="D251" s="54"/>
      <c r="E251" s="54"/>
      <c r="F251" s="54"/>
      <c r="G251" s="58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ht="12.75" x14ac:dyDescent="0.2">
      <c r="A252" s="54"/>
      <c r="B252" s="58"/>
      <c r="C252" s="54"/>
      <c r="D252" s="54"/>
      <c r="E252" s="54"/>
      <c r="F252" s="54"/>
      <c r="G252" s="58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ht="12.75" x14ac:dyDescent="0.2">
      <c r="A253" s="54"/>
      <c r="B253" s="58"/>
      <c r="C253" s="54"/>
      <c r="D253" s="54"/>
      <c r="E253" s="54"/>
      <c r="F253" s="54"/>
      <c r="G253" s="58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ht="12.75" x14ac:dyDescent="0.2">
      <c r="A254" s="54"/>
      <c r="B254" s="58"/>
      <c r="C254" s="54"/>
      <c r="D254" s="54"/>
      <c r="E254" s="54"/>
      <c r="F254" s="54"/>
      <c r="G254" s="58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ht="12.75" x14ac:dyDescent="0.2">
      <c r="A255" s="54"/>
      <c r="B255" s="58"/>
      <c r="C255" s="54"/>
      <c r="D255" s="54"/>
      <c r="E255" s="54"/>
      <c r="F255" s="54"/>
      <c r="G255" s="58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ht="12.75" x14ac:dyDescent="0.2">
      <c r="A256" s="54"/>
      <c r="B256" s="58"/>
      <c r="C256" s="54"/>
      <c r="D256" s="54"/>
      <c r="E256" s="54"/>
      <c r="F256" s="54"/>
      <c r="G256" s="58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ht="12.75" x14ac:dyDescent="0.2">
      <c r="A257" s="54"/>
      <c r="B257" s="58"/>
      <c r="C257" s="54"/>
      <c r="D257" s="54"/>
      <c r="E257" s="54"/>
      <c r="F257" s="54"/>
      <c r="G257" s="58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ht="12.75" x14ac:dyDescent="0.2">
      <c r="A258" s="54"/>
      <c r="B258" s="58"/>
      <c r="C258" s="54"/>
      <c r="D258" s="54"/>
      <c r="E258" s="54"/>
      <c r="F258" s="54"/>
      <c r="G258" s="58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ht="12.75" x14ac:dyDescent="0.2">
      <c r="A259" s="54"/>
      <c r="B259" s="58"/>
      <c r="C259" s="54"/>
      <c r="D259" s="54"/>
      <c r="E259" s="54"/>
      <c r="F259" s="54"/>
      <c r="G259" s="58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ht="12.75" x14ac:dyDescent="0.2">
      <c r="A260" s="54"/>
      <c r="B260" s="58"/>
      <c r="C260" s="54"/>
      <c r="D260" s="54"/>
      <c r="E260" s="54"/>
      <c r="F260" s="54"/>
      <c r="G260" s="58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ht="12.75" x14ac:dyDescent="0.2">
      <c r="A261" s="54"/>
      <c r="B261" s="58"/>
      <c r="C261" s="54"/>
      <c r="D261" s="54"/>
      <c r="E261" s="54"/>
      <c r="F261" s="54"/>
      <c r="G261" s="58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ht="12.75" x14ac:dyDescent="0.2">
      <c r="A262" s="54"/>
      <c r="B262" s="58"/>
      <c r="C262" s="54"/>
      <c r="D262" s="54"/>
      <c r="E262" s="54"/>
      <c r="F262" s="54"/>
      <c r="G262" s="58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ht="12.75" x14ac:dyDescent="0.2">
      <c r="A263" s="54"/>
      <c r="B263" s="58"/>
      <c r="C263" s="54"/>
      <c r="D263" s="54"/>
      <c r="E263" s="54"/>
      <c r="F263" s="54"/>
      <c r="G263" s="58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ht="12.75" x14ac:dyDescent="0.2">
      <c r="A264" s="54"/>
      <c r="B264" s="58"/>
      <c r="C264" s="54"/>
      <c r="D264" s="54"/>
      <c r="E264" s="54"/>
      <c r="F264" s="54"/>
      <c r="G264" s="58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 ht="12.75" x14ac:dyDescent="0.2">
      <c r="A265" s="54"/>
      <c r="B265" s="58"/>
      <c r="C265" s="54"/>
      <c r="D265" s="54"/>
      <c r="E265" s="54"/>
      <c r="F265" s="54"/>
      <c r="G265" s="58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 ht="12.75" x14ac:dyDescent="0.2">
      <c r="A266" s="54"/>
      <c r="B266" s="58"/>
      <c r="C266" s="54"/>
      <c r="D266" s="54"/>
      <c r="E266" s="54"/>
      <c r="F266" s="54"/>
      <c r="G266" s="58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 ht="12.75" x14ac:dyDescent="0.2">
      <c r="A267" s="54"/>
      <c r="B267" s="58"/>
      <c r="C267" s="54"/>
      <c r="D267" s="54"/>
      <c r="E267" s="54"/>
      <c r="F267" s="54"/>
      <c r="G267" s="58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ht="12.75" x14ac:dyDescent="0.2">
      <c r="A268" s="54"/>
      <c r="B268" s="58"/>
      <c r="C268" s="54"/>
      <c r="D268" s="54"/>
      <c r="E268" s="54"/>
      <c r="F268" s="54"/>
      <c r="G268" s="58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ht="12.75" x14ac:dyDescent="0.2">
      <c r="A269" s="54"/>
      <c r="B269" s="58"/>
      <c r="C269" s="54"/>
      <c r="D269" s="54"/>
      <c r="E269" s="54"/>
      <c r="F269" s="54"/>
      <c r="G269" s="58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ht="12.75" x14ac:dyDescent="0.2">
      <c r="A270" s="54"/>
      <c r="B270" s="58"/>
      <c r="C270" s="54"/>
      <c r="D270" s="54"/>
      <c r="E270" s="54"/>
      <c r="F270" s="54"/>
      <c r="G270" s="58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ht="12.75" x14ac:dyDescent="0.2">
      <c r="A271" s="54"/>
      <c r="B271" s="58"/>
      <c r="C271" s="54"/>
      <c r="D271" s="54"/>
      <c r="E271" s="54"/>
      <c r="F271" s="54"/>
      <c r="G271" s="58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ht="12.75" x14ac:dyDescent="0.2">
      <c r="A272" s="54"/>
      <c r="B272" s="58"/>
      <c r="C272" s="54"/>
      <c r="D272" s="54"/>
      <c r="E272" s="54"/>
      <c r="F272" s="54"/>
      <c r="G272" s="58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ht="12.75" x14ac:dyDescent="0.2">
      <c r="A273" s="54"/>
      <c r="B273" s="58"/>
      <c r="C273" s="54"/>
      <c r="D273" s="54"/>
      <c r="E273" s="54"/>
      <c r="F273" s="54"/>
      <c r="G273" s="58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ht="12.75" x14ac:dyDescent="0.2">
      <c r="A274" s="54"/>
      <c r="B274" s="58"/>
      <c r="C274" s="54"/>
      <c r="D274" s="54"/>
      <c r="E274" s="54"/>
      <c r="F274" s="54"/>
      <c r="G274" s="58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ht="12.75" x14ac:dyDescent="0.2">
      <c r="A275" s="54"/>
      <c r="B275" s="58"/>
      <c r="C275" s="54"/>
      <c r="D275" s="54"/>
      <c r="E275" s="54"/>
      <c r="F275" s="54"/>
      <c r="G275" s="58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ht="12.75" x14ac:dyDescent="0.2">
      <c r="A276" s="54"/>
      <c r="B276" s="58"/>
      <c r="C276" s="54"/>
      <c r="D276" s="54"/>
      <c r="E276" s="54"/>
      <c r="F276" s="54"/>
      <c r="G276" s="58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ht="12.75" x14ac:dyDescent="0.2">
      <c r="A277" s="54"/>
      <c r="B277" s="58"/>
      <c r="C277" s="54"/>
      <c r="D277" s="54"/>
      <c r="E277" s="54"/>
      <c r="F277" s="54"/>
      <c r="G277" s="58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ht="12.75" x14ac:dyDescent="0.2">
      <c r="A278" s="54"/>
      <c r="B278" s="58"/>
      <c r="C278" s="54"/>
      <c r="D278" s="54"/>
      <c r="E278" s="54"/>
      <c r="F278" s="54"/>
      <c r="G278" s="58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ht="12.75" x14ac:dyDescent="0.2">
      <c r="A279" s="54"/>
      <c r="B279" s="58"/>
      <c r="C279" s="54"/>
      <c r="D279" s="54"/>
      <c r="E279" s="54"/>
      <c r="F279" s="54"/>
      <c r="G279" s="58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ht="12.75" x14ac:dyDescent="0.2">
      <c r="A280" s="54"/>
      <c r="B280" s="58"/>
      <c r="C280" s="54"/>
      <c r="D280" s="54"/>
      <c r="E280" s="54"/>
      <c r="F280" s="54"/>
      <c r="G280" s="58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ht="12.75" x14ac:dyDescent="0.2">
      <c r="A281" s="54"/>
      <c r="B281" s="58"/>
      <c r="C281" s="54"/>
      <c r="D281" s="54"/>
      <c r="E281" s="54"/>
      <c r="F281" s="54"/>
      <c r="G281" s="58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ht="12.75" x14ac:dyDescent="0.2">
      <c r="A282" s="54"/>
      <c r="B282" s="58"/>
      <c r="C282" s="54"/>
      <c r="D282" s="54"/>
      <c r="E282" s="54"/>
      <c r="F282" s="54"/>
      <c r="G282" s="58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ht="12.75" x14ac:dyDescent="0.2">
      <c r="A283" s="54"/>
      <c r="B283" s="58"/>
      <c r="C283" s="54"/>
      <c r="D283" s="54"/>
      <c r="E283" s="54"/>
      <c r="F283" s="54"/>
      <c r="G283" s="58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ht="12.75" x14ac:dyDescent="0.2">
      <c r="A284" s="54"/>
      <c r="B284" s="58"/>
      <c r="C284" s="54"/>
      <c r="D284" s="54"/>
      <c r="E284" s="54"/>
      <c r="F284" s="54"/>
      <c r="G284" s="58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ht="12.75" x14ac:dyDescent="0.2">
      <c r="A285" s="54"/>
      <c r="B285" s="58"/>
      <c r="C285" s="54"/>
      <c r="D285" s="54"/>
      <c r="E285" s="54"/>
      <c r="F285" s="54"/>
      <c r="G285" s="58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ht="12.75" x14ac:dyDescent="0.2">
      <c r="A286" s="54"/>
      <c r="B286" s="58"/>
      <c r="C286" s="54"/>
      <c r="D286" s="54"/>
      <c r="E286" s="54"/>
      <c r="F286" s="54"/>
      <c r="G286" s="58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ht="12.75" x14ac:dyDescent="0.2">
      <c r="A287" s="54"/>
      <c r="B287" s="58"/>
      <c r="C287" s="54"/>
      <c r="D287" s="54"/>
      <c r="E287" s="54"/>
      <c r="F287" s="54"/>
      <c r="G287" s="58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ht="12.75" x14ac:dyDescent="0.2">
      <c r="A288" s="54"/>
      <c r="B288" s="58"/>
      <c r="C288" s="54"/>
      <c r="D288" s="54"/>
      <c r="E288" s="54"/>
      <c r="F288" s="54"/>
      <c r="G288" s="58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ht="12.75" x14ac:dyDescent="0.2">
      <c r="A289" s="54"/>
      <c r="B289" s="58"/>
      <c r="C289" s="54"/>
      <c r="D289" s="54"/>
      <c r="E289" s="54"/>
      <c r="F289" s="54"/>
      <c r="G289" s="58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ht="12.75" x14ac:dyDescent="0.2">
      <c r="A290" s="54"/>
      <c r="B290" s="58"/>
      <c r="C290" s="54"/>
      <c r="D290" s="54"/>
      <c r="E290" s="54"/>
      <c r="F290" s="54"/>
      <c r="G290" s="58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ht="12.75" x14ac:dyDescent="0.2">
      <c r="A291" s="54"/>
      <c r="B291" s="58"/>
      <c r="C291" s="54"/>
      <c r="D291" s="54"/>
      <c r="E291" s="54"/>
      <c r="F291" s="54"/>
      <c r="G291" s="58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ht="12.75" x14ac:dyDescent="0.2">
      <c r="A292" s="54"/>
      <c r="B292" s="58"/>
      <c r="C292" s="54"/>
      <c r="D292" s="54"/>
      <c r="E292" s="54"/>
      <c r="F292" s="54"/>
      <c r="G292" s="58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ht="12.75" x14ac:dyDescent="0.2">
      <c r="A293" s="54"/>
      <c r="B293" s="58"/>
      <c r="C293" s="54"/>
      <c r="D293" s="54"/>
      <c r="E293" s="54"/>
      <c r="F293" s="54"/>
      <c r="G293" s="58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ht="12.75" x14ac:dyDescent="0.2">
      <c r="A294" s="54"/>
      <c r="B294" s="58"/>
      <c r="C294" s="54"/>
      <c r="D294" s="54"/>
      <c r="E294" s="54"/>
      <c r="F294" s="54"/>
      <c r="G294" s="58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ht="12.75" x14ac:dyDescent="0.2">
      <c r="A295" s="54"/>
      <c r="B295" s="58"/>
      <c r="C295" s="54"/>
      <c r="D295" s="54"/>
      <c r="E295" s="54"/>
      <c r="F295" s="54"/>
      <c r="G295" s="58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ht="12.75" x14ac:dyDescent="0.2">
      <c r="A296" s="54"/>
      <c r="B296" s="58"/>
      <c r="C296" s="54"/>
      <c r="D296" s="54"/>
      <c r="E296" s="54"/>
      <c r="F296" s="54"/>
      <c r="G296" s="58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12.75" x14ac:dyDescent="0.2">
      <c r="A297" s="54"/>
      <c r="B297" s="58"/>
      <c r="C297" s="54"/>
      <c r="D297" s="54"/>
      <c r="E297" s="54"/>
      <c r="F297" s="54"/>
      <c r="G297" s="58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12.75" x14ac:dyDescent="0.2">
      <c r="A298" s="54"/>
      <c r="B298" s="58"/>
      <c r="C298" s="54"/>
      <c r="D298" s="54"/>
      <c r="E298" s="54"/>
      <c r="F298" s="54"/>
      <c r="G298" s="58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12.75" x14ac:dyDescent="0.2">
      <c r="A299" s="54"/>
      <c r="B299" s="58"/>
      <c r="C299" s="54"/>
      <c r="D299" s="54"/>
      <c r="E299" s="54"/>
      <c r="F299" s="54"/>
      <c r="G299" s="58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12.75" x14ac:dyDescent="0.2">
      <c r="A300" s="54"/>
      <c r="B300" s="58"/>
      <c r="C300" s="54"/>
      <c r="D300" s="54"/>
      <c r="E300" s="54"/>
      <c r="F300" s="54"/>
      <c r="G300" s="58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12.75" x14ac:dyDescent="0.2">
      <c r="A301" s="54"/>
      <c r="B301" s="58"/>
      <c r="C301" s="54"/>
      <c r="D301" s="54"/>
      <c r="E301" s="54"/>
      <c r="F301" s="54"/>
      <c r="G301" s="58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12.75" x14ac:dyDescent="0.2">
      <c r="A302" s="54"/>
      <c r="B302" s="58"/>
      <c r="C302" s="54"/>
      <c r="D302" s="54"/>
      <c r="E302" s="54"/>
      <c r="F302" s="54"/>
      <c r="G302" s="58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12.75" x14ac:dyDescent="0.2">
      <c r="A303" s="54"/>
      <c r="B303" s="58"/>
      <c r="C303" s="54"/>
      <c r="D303" s="54"/>
      <c r="E303" s="54"/>
      <c r="F303" s="54"/>
      <c r="G303" s="58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12.75" x14ac:dyDescent="0.2">
      <c r="A304" s="54"/>
      <c r="B304" s="58"/>
      <c r="C304" s="54"/>
      <c r="D304" s="54"/>
      <c r="E304" s="54"/>
      <c r="F304" s="54"/>
      <c r="G304" s="58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12.75" x14ac:dyDescent="0.2">
      <c r="A305" s="54"/>
      <c r="B305" s="58"/>
      <c r="C305" s="54"/>
      <c r="D305" s="54"/>
      <c r="E305" s="54"/>
      <c r="F305" s="54"/>
      <c r="G305" s="58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12.75" x14ac:dyDescent="0.2">
      <c r="A306" s="54"/>
      <c r="B306" s="58"/>
      <c r="C306" s="54"/>
      <c r="D306" s="54"/>
      <c r="E306" s="54"/>
      <c r="F306" s="54"/>
      <c r="G306" s="58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12.75" x14ac:dyDescent="0.2">
      <c r="A307" s="54"/>
      <c r="B307" s="58"/>
      <c r="C307" s="54"/>
      <c r="D307" s="54"/>
      <c r="E307" s="54"/>
      <c r="F307" s="54"/>
      <c r="G307" s="58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12.75" x14ac:dyDescent="0.2">
      <c r="A308" s="54"/>
      <c r="B308" s="58"/>
      <c r="C308" s="54"/>
      <c r="D308" s="54"/>
      <c r="E308" s="54"/>
      <c r="F308" s="54"/>
      <c r="G308" s="58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12.75" x14ac:dyDescent="0.2">
      <c r="A309" s="54"/>
      <c r="B309" s="58"/>
      <c r="C309" s="54"/>
      <c r="D309" s="54"/>
      <c r="E309" s="54"/>
      <c r="F309" s="54"/>
      <c r="G309" s="58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ht="12.75" x14ac:dyDescent="0.2">
      <c r="A310" s="54"/>
      <c r="B310" s="58"/>
      <c r="C310" s="54"/>
      <c r="D310" s="54"/>
      <c r="E310" s="54"/>
      <c r="F310" s="54"/>
      <c r="G310" s="58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ht="12.75" x14ac:dyDescent="0.2">
      <c r="A311" s="54"/>
      <c r="B311" s="58"/>
      <c r="C311" s="54"/>
      <c r="D311" s="54"/>
      <c r="E311" s="54"/>
      <c r="F311" s="54"/>
      <c r="G311" s="58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ht="12.75" x14ac:dyDescent="0.2">
      <c r="A312" s="54"/>
      <c r="B312" s="58"/>
      <c r="C312" s="54"/>
      <c r="D312" s="54"/>
      <c r="E312" s="54"/>
      <c r="F312" s="54"/>
      <c r="G312" s="58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ht="12.75" x14ac:dyDescent="0.2">
      <c r="A313" s="54"/>
      <c r="B313" s="58"/>
      <c r="C313" s="54"/>
      <c r="D313" s="54"/>
      <c r="E313" s="54"/>
      <c r="F313" s="54"/>
      <c r="G313" s="58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ht="12.75" x14ac:dyDescent="0.2">
      <c r="A314" s="54"/>
      <c r="B314" s="58"/>
      <c r="C314" s="54"/>
      <c r="D314" s="54"/>
      <c r="E314" s="54"/>
      <c r="F314" s="54"/>
      <c r="G314" s="58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ht="12.75" x14ac:dyDescent="0.2">
      <c r="A315" s="54"/>
      <c r="B315" s="58"/>
      <c r="C315" s="54"/>
      <c r="D315" s="54"/>
      <c r="E315" s="54"/>
      <c r="F315" s="54"/>
      <c r="G315" s="58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ht="12.75" x14ac:dyDescent="0.2">
      <c r="A316" s="54"/>
      <c r="B316" s="58"/>
      <c r="C316" s="54"/>
      <c r="D316" s="54"/>
      <c r="E316" s="54"/>
      <c r="F316" s="54"/>
      <c r="G316" s="58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ht="12.75" x14ac:dyDescent="0.2">
      <c r="A317" s="54"/>
      <c r="B317" s="58"/>
      <c r="C317" s="54"/>
      <c r="D317" s="54"/>
      <c r="E317" s="54"/>
      <c r="F317" s="54"/>
      <c r="G317" s="58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ht="12.75" x14ac:dyDescent="0.2">
      <c r="A318" s="54"/>
      <c r="B318" s="58"/>
      <c r="C318" s="54"/>
      <c r="D318" s="54"/>
      <c r="E318" s="54"/>
      <c r="F318" s="54"/>
      <c r="G318" s="58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ht="12.75" x14ac:dyDescent="0.2">
      <c r="A319" s="54"/>
      <c r="B319" s="58"/>
      <c r="C319" s="54"/>
      <c r="D319" s="54"/>
      <c r="E319" s="54"/>
      <c r="F319" s="54"/>
      <c r="G319" s="58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ht="12.75" x14ac:dyDescent="0.2">
      <c r="A320" s="54"/>
      <c r="B320" s="58"/>
      <c r="C320" s="54"/>
      <c r="D320" s="54"/>
      <c r="E320" s="54"/>
      <c r="F320" s="54"/>
      <c r="G320" s="58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ht="12.75" x14ac:dyDescent="0.2">
      <c r="A321" s="54"/>
      <c r="B321" s="58"/>
      <c r="C321" s="54"/>
      <c r="D321" s="54"/>
      <c r="E321" s="54"/>
      <c r="F321" s="54"/>
      <c r="G321" s="58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ht="12.75" x14ac:dyDescent="0.2">
      <c r="A322" s="54"/>
      <c r="B322" s="58"/>
      <c r="C322" s="54"/>
      <c r="D322" s="54"/>
      <c r="E322" s="54"/>
      <c r="F322" s="54"/>
      <c r="G322" s="58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ht="12.75" x14ac:dyDescent="0.2">
      <c r="A323" s="54"/>
      <c r="B323" s="58"/>
      <c r="C323" s="54"/>
      <c r="D323" s="54"/>
      <c r="E323" s="54"/>
      <c r="F323" s="54"/>
      <c r="G323" s="58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ht="12.75" x14ac:dyDescent="0.2">
      <c r="A324" s="54"/>
      <c r="B324" s="58"/>
      <c r="C324" s="54"/>
      <c r="D324" s="54"/>
      <c r="E324" s="54"/>
      <c r="F324" s="54"/>
      <c r="G324" s="58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ht="12.75" x14ac:dyDescent="0.2">
      <c r="A325" s="54"/>
      <c r="B325" s="58"/>
      <c r="C325" s="54"/>
      <c r="D325" s="54"/>
      <c r="E325" s="54"/>
      <c r="F325" s="54"/>
      <c r="G325" s="58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ht="12.75" x14ac:dyDescent="0.2">
      <c r="A326" s="54"/>
      <c r="B326" s="58"/>
      <c r="C326" s="54"/>
      <c r="D326" s="54"/>
      <c r="E326" s="54"/>
      <c r="F326" s="54"/>
      <c r="G326" s="58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ht="12.75" x14ac:dyDescent="0.2">
      <c r="A327" s="54"/>
      <c r="B327" s="58"/>
      <c r="C327" s="54"/>
      <c r="D327" s="54"/>
      <c r="E327" s="54"/>
      <c r="F327" s="54"/>
      <c r="G327" s="58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ht="12.75" x14ac:dyDescent="0.2">
      <c r="A328" s="54"/>
      <c r="B328" s="58"/>
      <c r="C328" s="54"/>
      <c r="D328" s="54"/>
      <c r="E328" s="54"/>
      <c r="F328" s="54"/>
      <c r="G328" s="58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ht="12.75" x14ac:dyDescent="0.2">
      <c r="A329" s="54"/>
      <c r="B329" s="58"/>
      <c r="C329" s="54"/>
      <c r="D329" s="54"/>
      <c r="E329" s="54"/>
      <c r="F329" s="54"/>
      <c r="G329" s="58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ht="12.75" x14ac:dyDescent="0.2">
      <c r="A330" s="54"/>
      <c r="B330" s="58"/>
      <c r="C330" s="54"/>
      <c r="D330" s="54"/>
      <c r="E330" s="54"/>
      <c r="F330" s="54"/>
      <c r="G330" s="58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ht="12.75" x14ac:dyDescent="0.2">
      <c r="A331" s="54"/>
      <c r="B331" s="58"/>
      <c r="C331" s="54"/>
      <c r="D331" s="54"/>
      <c r="E331" s="54"/>
      <c r="F331" s="54"/>
      <c r="G331" s="58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12.75" x14ac:dyDescent="0.2">
      <c r="A332" s="54"/>
      <c r="B332" s="58"/>
      <c r="C332" s="54"/>
      <c r="D332" s="54"/>
      <c r="E332" s="54"/>
      <c r="F332" s="54"/>
      <c r="G332" s="58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ht="12.75" x14ac:dyDescent="0.2">
      <c r="A333" s="54"/>
      <c r="B333" s="58"/>
      <c r="C333" s="54"/>
      <c r="D333" s="54"/>
      <c r="E333" s="54"/>
      <c r="F333" s="54"/>
      <c r="G333" s="58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ht="12.75" x14ac:dyDescent="0.2">
      <c r="A334" s="54"/>
      <c r="B334" s="58"/>
      <c r="C334" s="54"/>
      <c r="D334" s="54"/>
      <c r="E334" s="54"/>
      <c r="F334" s="54"/>
      <c r="G334" s="58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ht="12.75" x14ac:dyDescent="0.2">
      <c r="A335" s="54"/>
      <c r="B335" s="58"/>
      <c r="C335" s="54"/>
      <c r="D335" s="54"/>
      <c r="E335" s="54"/>
      <c r="F335" s="54"/>
      <c r="G335" s="58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ht="12.75" x14ac:dyDescent="0.2">
      <c r="A336" s="54"/>
      <c r="B336" s="58"/>
      <c r="C336" s="54"/>
      <c r="D336" s="54"/>
      <c r="E336" s="54"/>
      <c r="F336" s="54"/>
      <c r="G336" s="58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ht="12.75" x14ac:dyDescent="0.2">
      <c r="A337" s="54"/>
      <c r="B337" s="58"/>
      <c r="C337" s="54"/>
      <c r="D337" s="54"/>
      <c r="E337" s="54"/>
      <c r="F337" s="54"/>
      <c r="G337" s="58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ht="12.75" x14ac:dyDescent="0.2">
      <c r="A338" s="54"/>
      <c r="B338" s="58"/>
      <c r="C338" s="54"/>
      <c r="D338" s="54"/>
      <c r="E338" s="54"/>
      <c r="F338" s="54"/>
      <c r="G338" s="58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ht="12.75" x14ac:dyDescent="0.2">
      <c r="A339" s="54"/>
      <c r="B339" s="58"/>
      <c r="C339" s="54"/>
      <c r="D339" s="54"/>
      <c r="E339" s="54"/>
      <c r="F339" s="54"/>
      <c r="G339" s="58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ht="12.75" x14ac:dyDescent="0.2">
      <c r="A340" s="54"/>
      <c r="B340" s="58"/>
      <c r="C340" s="54"/>
      <c r="D340" s="54"/>
      <c r="E340" s="54"/>
      <c r="F340" s="54"/>
      <c r="G340" s="58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ht="12.75" x14ac:dyDescent="0.2">
      <c r="A341" s="54"/>
      <c r="B341" s="58"/>
      <c r="C341" s="54"/>
      <c r="D341" s="54"/>
      <c r="E341" s="54"/>
      <c r="F341" s="54"/>
      <c r="G341" s="58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ht="12.75" x14ac:dyDescent="0.2">
      <c r="A342" s="54"/>
      <c r="B342" s="58"/>
      <c r="C342" s="54"/>
      <c r="D342" s="54"/>
      <c r="E342" s="54"/>
      <c r="F342" s="54"/>
      <c r="G342" s="58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ht="12.75" x14ac:dyDescent="0.2">
      <c r="A343" s="54"/>
      <c r="B343" s="58"/>
      <c r="C343" s="54"/>
      <c r="D343" s="54"/>
      <c r="E343" s="54"/>
      <c r="F343" s="54"/>
      <c r="G343" s="58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ht="12.75" x14ac:dyDescent="0.2">
      <c r="A344" s="54"/>
      <c r="B344" s="58"/>
      <c r="C344" s="54"/>
      <c r="D344" s="54"/>
      <c r="E344" s="54"/>
      <c r="F344" s="54"/>
      <c r="G344" s="58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ht="12.75" x14ac:dyDescent="0.2">
      <c r="A345" s="54"/>
      <c r="B345" s="58"/>
      <c r="C345" s="54"/>
      <c r="D345" s="54"/>
      <c r="E345" s="54"/>
      <c r="F345" s="54"/>
      <c r="G345" s="58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ht="12.75" x14ac:dyDescent="0.2">
      <c r="A346" s="54"/>
      <c r="B346" s="58"/>
      <c r="C346" s="54"/>
      <c r="D346" s="54"/>
      <c r="E346" s="54"/>
      <c r="F346" s="54"/>
      <c r="G346" s="58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ht="12.75" x14ac:dyDescent="0.2">
      <c r="A347" s="54"/>
      <c r="B347" s="58"/>
      <c r="C347" s="54"/>
      <c r="D347" s="54"/>
      <c r="E347" s="54"/>
      <c r="F347" s="54"/>
      <c r="G347" s="58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ht="12.75" x14ac:dyDescent="0.2">
      <c r="A348" s="54"/>
      <c r="B348" s="58"/>
      <c r="C348" s="54"/>
      <c r="D348" s="54"/>
      <c r="E348" s="54"/>
      <c r="F348" s="54"/>
      <c r="G348" s="58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ht="12.75" x14ac:dyDescent="0.2">
      <c r="A349" s="54"/>
      <c r="B349" s="58"/>
      <c r="C349" s="54"/>
      <c r="D349" s="54"/>
      <c r="E349" s="54"/>
      <c r="F349" s="54"/>
      <c r="G349" s="58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12.75" x14ac:dyDescent="0.2">
      <c r="A350" s="54"/>
      <c r="B350" s="58"/>
      <c r="C350" s="54"/>
      <c r="D350" s="54"/>
      <c r="E350" s="54"/>
      <c r="F350" s="54"/>
      <c r="G350" s="58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ht="12.75" x14ac:dyDescent="0.2">
      <c r="A351" s="54"/>
      <c r="B351" s="58"/>
      <c r="C351" s="54"/>
      <c r="D351" s="54"/>
      <c r="E351" s="54"/>
      <c r="F351" s="54"/>
      <c r="G351" s="58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ht="12.75" x14ac:dyDescent="0.2">
      <c r="A352" s="54"/>
      <c r="B352" s="58"/>
      <c r="C352" s="54"/>
      <c r="D352" s="54"/>
      <c r="E352" s="54"/>
      <c r="F352" s="54"/>
      <c r="G352" s="58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ht="12.75" x14ac:dyDescent="0.2">
      <c r="A353" s="54"/>
      <c r="B353" s="58"/>
      <c r="C353" s="54"/>
      <c r="D353" s="54"/>
      <c r="E353" s="54"/>
      <c r="F353" s="54"/>
      <c r="G353" s="58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ht="12.75" x14ac:dyDescent="0.2">
      <c r="A354" s="54"/>
      <c r="B354" s="58"/>
      <c r="C354" s="54"/>
      <c r="D354" s="54"/>
      <c r="E354" s="54"/>
      <c r="F354" s="54"/>
      <c r="G354" s="58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 ht="12.75" x14ac:dyDescent="0.2">
      <c r="A355" s="54"/>
      <c r="B355" s="58"/>
      <c r="C355" s="54"/>
      <c r="D355" s="54"/>
      <c r="E355" s="54"/>
      <c r="F355" s="54"/>
      <c r="G355" s="58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 ht="12.75" x14ac:dyDescent="0.2">
      <c r="A356" s="54"/>
      <c r="B356" s="58"/>
      <c r="C356" s="54"/>
      <c r="D356" s="54"/>
      <c r="E356" s="54"/>
      <c r="F356" s="54"/>
      <c r="G356" s="58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 ht="12.75" x14ac:dyDescent="0.2">
      <c r="A357" s="54"/>
      <c r="B357" s="58"/>
      <c r="C357" s="54"/>
      <c r="D357" s="54"/>
      <c r="E357" s="54"/>
      <c r="F357" s="54"/>
      <c r="G357" s="58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 ht="12.75" x14ac:dyDescent="0.2">
      <c r="A358" s="54"/>
      <c r="B358" s="58"/>
      <c r="C358" s="54"/>
      <c r="D358" s="54"/>
      <c r="E358" s="54"/>
      <c r="F358" s="54"/>
      <c r="G358" s="58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 ht="12.75" x14ac:dyDescent="0.2">
      <c r="A359" s="54"/>
      <c r="B359" s="58"/>
      <c r="C359" s="54"/>
      <c r="D359" s="54"/>
      <c r="E359" s="54"/>
      <c r="F359" s="54"/>
      <c r="G359" s="58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 ht="12.75" x14ac:dyDescent="0.2">
      <c r="A360" s="54"/>
      <c r="B360" s="58"/>
      <c r="C360" s="54"/>
      <c r="D360" s="54"/>
      <c r="E360" s="54"/>
      <c r="F360" s="54"/>
      <c r="G360" s="58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 ht="12.75" x14ac:dyDescent="0.2">
      <c r="A361" s="54"/>
      <c r="B361" s="58"/>
      <c r="C361" s="54"/>
      <c r="D361" s="54"/>
      <c r="E361" s="54"/>
      <c r="F361" s="54"/>
      <c r="G361" s="58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 ht="12.75" x14ac:dyDescent="0.2">
      <c r="A362" s="54"/>
      <c r="B362" s="58"/>
      <c r="C362" s="54"/>
      <c r="D362" s="54"/>
      <c r="E362" s="54"/>
      <c r="F362" s="54"/>
      <c r="G362" s="58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 ht="12.75" x14ac:dyDescent="0.2">
      <c r="A363" s="54"/>
      <c r="B363" s="58"/>
      <c r="C363" s="54"/>
      <c r="D363" s="54"/>
      <c r="E363" s="54"/>
      <c r="F363" s="54"/>
      <c r="G363" s="58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 ht="12.75" x14ac:dyDescent="0.2">
      <c r="A364" s="54"/>
      <c r="B364" s="58"/>
      <c r="C364" s="54"/>
      <c r="D364" s="54"/>
      <c r="E364" s="54"/>
      <c r="F364" s="54"/>
      <c r="G364" s="58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 ht="12.75" x14ac:dyDescent="0.2">
      <c r="A365" s="54"/>
      <c r="B365" s="58"/>
      <c r="C365" s="54"/>
      <c r="D365" s="54"/>
      <c r="E365" s="54"/>
      <c r="F365" s="54"/>
      <c r="G365" s="58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 ht="12.75" x14ac:dyDescent="0.2">
      <c r="A366" s="54"/>
      <c r="B366" s="58"/>
      <c r="C366" s="54"/>
      <c r="D366" s="54"/>
      <c r="E366" s="54"/>
      <c r="F366" s="54"/>
      <c r="G366" s="58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spans="1:26" ht="12.75" x14ac:dyDescent="0.2">
      <c r="A367" s="54"/>
      <c r="B367" s="58"/>
      <c r="C367" s="54"/>
      <c r="D367" s="54"/>
      <c r="E367" s="54"/>
      <c r="F367" s="54"/>
      <c r="G367" s="58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spans="1:26" ht="12.75" x14ac:dyDescent="0.2">
      <c r="A368" s="54"/>
      <c r="B368" s="58"/>
      <c r="C368" s="54"/>
      <c r="D368" s="54"/>
      <c r="E368" s="54"/>
      <c r="F368" s="54"/>
      <c r="G368" s="58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spans="1:26" ht="12.75" x14ac:dyDescent="0.2">
      <c r="A369" s="54"/>
      <c r="B369" s="58"/>
      <c r="C369" s="54"/>
      <c r="D369" s="54"/>
      <c r="E369" s="54"/>
      <c r="F369" s="54"/>
      <c r="G369" s="58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spans="1:26" ht="12.75" x14ac:dyDescent="0.2">
      <c r="A370" s="54"/>
      <c r="B370" s="58"/>
      <c r="C370" s="54"/>
      <c r="D370" s="54"/>
      <c r="E370" s="54"/>
      <c r="F370" s="54"/>
      <c r="G370" s="58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 spans="1:26" ht="12.75" x14ac:dyDescent="0.2">
      <c r="A371" s="54"/>
      <c r="B371" s="58"/>
      <c r="C371" s="54"/>
      <c r="D371" s="54"/>
      <c r="E371" s="54"/>
      <c r="F371" s="54"/>
      <c r="G371" s="58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 spans="1:26" ht="12.75" x14ac:dyDescent="0.2">
      <c r="A372" s="54"/>
      <c r="B372" s="58"/>
      <c r="C372" s="54"/>
      <c r="D372" s="54"/>
      <c r="E372" s="54"/>
      <c r="F372" s="54"/>
      <c r="G372" s="58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 spans="1:26" ht="12.75" x14ac:dyDescent="0.2">
      <c r="A373" s="54"/>
      <c r="B373" s="58"/>
      <c r="C373" s="54"/>
      <c r="D373" s="54"/>
      <c r="E373" s="54"/>
      <c r="F373" s="54"/>
      <c r="G373" s="58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 spans="1:26" ht="12.75" x14ac:dyDescent="0.2">
      <c r="A374" s="54"/>
      <c r="B374" s="58"/>
      <c r="C374" s="54"/>
      <c r="D374" s="54"/>
      <c r="E374" s="54"/>
      <c r="F374" s="54"/>
      <c r="G374" s="58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 spans="1:26" ht="12.75" x14ac:dyDescent="0.2">
      <c r="A375" s="54"/>
      <c r="B375" s="58"/>
      <c r="C375" s="54"/>
      <c r="D375" s="54"/>
      <c r="E375" s="54"/>
      <c r="F375" s="54"/>
      <c r="G375" s="58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 spans="1:26" ht="12.75" x14ac:dyDescent="0.2">
      <c r="A376" s="54"/>
      <c r="B376" s="58"/>
      <c r="C376" s="54"/>
      <c r="D376" s="54"/>
      <c r="E376" s="54"/>
      <c r="F376" s="54"/>
      <c r="G376" s="58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spans="1:26" ht="12.75" x14ac:dyDescent="0.2">
      <c r="A377" s="54"/>
      <c r="B377" s="58"/>
      <c r="C377" s="54"/>
      <c r="D377" s="54"/>
      <c r="E377" s="54"/>
      <c r="F377" s="54"/>
      <c r="G377" s="58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 spans="1:26" ht="12.75" x14ac:dyDescent="0.2">
      <c r="A378" s="54"/>
      <c r="B378" s="58"/>
      <c r="C378" s="54"/>
      <c r="D378" s="54"/>
      <c r="E378" s="54"/>
      <c r="F378" s="54"/>
      <c r="G378" s="58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spans="1:26" ht="12.75" x14ac:dyDescent="0.2">
      <c r="A379" s="54"/>
      <c r="B379" s="58"/>
      <c r="C379" s="54"/>
      <c r="D379" s="54"/>
      <c r="E379" s="54"/>
      <c r="F379" s="54"/>
      <c r="G379" s="58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 spans="1:26" ht="12.75" x14ac:dyDescent="0.2">
      <c r="A380" s="54"/>
      <c r="B380" s="58"/>
      <c r="C380" s="54"/>
      <c r="D380" s="54"/>
      <c r="E380" s="54"/>
      <c r="F380" s="54"/>
      <c r="G380" s="58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 spans="1:26" ht="12.75" x14ac:dyDescent="0.2">
      <c r="A381" s="54"/>
      <c r="B381" s="58"/>
      <c r="C381" s="54"/>
      <c r="D381" s="54"/>
      <c r="E381" s="54"/>
      <c r="F381" s="54"/>
      <c r="G381" s="58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 spans="1:26" ht="12.75" x14ac:dyDescent="0.2">
      <c r="A382" s="54"/>
      <c r="B382" s="58"/>
      <c r="C382" s="54"/>
      <c r="D382" s="54"/>
      <c r="E382" s="54"/>
      <c r="F382" s="54"/>
      <c r="G382" s="58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 spans="1:26" ht="12.75" x14ac:dyDescent="0.2">
      <c r="A383" s="54"/>
      <c r="B383" s="58"/>
      <c r="C383" s="54"/>
      <c r="D383" s="54"/>
      <c r="E383" s="54"/>
      <c r="F383" s="54"/>
      <c r="G383" s="58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 spans="1:26" ht="12.75" x14ac:dyDescent="0.2">
      <c r="A384" s="54"/>
      <c r="B384" s="58"/>
      <c r="C384" s="54"/>
      <c r="D384" s="54"/>
      <c r="E384" s="54"/>
      <c r="F384" s="54"/>
      <c r="G384" s="58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 spans="1:26" ht="12.75" x14ac:dyDescent="0.2">
      <c r="A385" s="54"/>
      <c r="B385" s="58"/>
      <c r="C385" s="54"/>
      <c r="D385" s="54"/>
      <c r="E385" s="54"/>
      <c r="F385" s="54"/>
      <c r="G385" s="58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 spans="1:26" ht="12.75" x14ac:dyDescent="0.2">
      <c r="A386" s="54"/>
      <c r="B386" s="58"/>
      <c r="C386" s="54"/>
      <c r="D386" s="54"/>
      <c r="E386" s="54"/>
      <c r="F386" s="54"/>
      <c r="G386" s="58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spans="1:26" ht="12.75" x14ac:dyDescent="0.2">
      <c r="A387" s="54"/>
      <c r="B387" s="58"/>
      <c r="C387" s="54"/>
      <c r="D387" s="54"/>
      <c r="E387" s="54"/>
      <c r="F387" s="54"/>
      <c r="G387" s="58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spans="1:26" ht="12.75" x14ac:dyDescent="0.2">
      <c r="A388" s="54"/>
      <c r="B388" s="58"/>
      <c r="C388" s="54"/>
      <c r="D388" s="54"/>
      <c r="E388" s="54"/>
      <c r="F388" s="54"/>
      <c r="G388" s="58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 spans="1:26" ht="12.75" x14ac:dyDescent="0.2">
      <c r="A389" s="54"/>
      <c r="B389" s="58"/>
      <c r="C389" s="54"/>
      <c r="D389" s="54"/>
      <c r="E389" s="54"/>
      <c r="F389" s="54"/>
      <c r="G389" s="58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 spans="1:26" ht="12.75" x14ac:dyDescent="0.2">
      <c r="A390" s="54"/>
      <c r="B390" s="58"/>
      <c r="C390" s="54"/>
      <c r="D390" s="54"/>
      <c r="E390" s="54"/>
      <c r="F390" s="54"/>
      <c r="G390" s="58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 spans="1:26" ht="12.75" x14ac:dyDescent="0.2">
      <c r="A391" s="54"/>
      <c r="B391" s="58"/>
      <c r="C391" s="54"/>
      <c r="D391" s="54"/>
      <c r="E391" s="54"/>
      <c r="F391" s="54"/>
      <c r="G391" s="58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 spans="1:26" ht="12.75" x14ac:dyDescent="0.2">
      <c r="A392" s="54"/>
      <c r="B392" s="58"/>
      <c r="C392" s="54"/>
      <c r="D392" s="54"/>
      <c r="E392" s="54"/>
      <c r="F392" s="54"/>
      <c r="G392" s="58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 spans="1:26" ht="12.75" x14ac:dyDescent="0.2">
      <c r="A393" s="54"/>
      <c r="B393" s="58"/>
      <c r="C393" s="54"/>
      <c r="D393" s="54"/>
      <c r="E393" s="54"/>
      <c r="F393" s="54"/>
      <c r="G393" s="58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 spans="1:26" ht="12.75" x14ac:dyDescent="0.2">
      <c r="A394" s="54"/>
      <c r="B394" s="58"/>
      <c r="C394" s="54"/>
      <c r="D394" s="54"/>
      <c r="E394" s="54"/>
      <c r="F394" s="54"/>
      <c r="G394" s="58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 spans="1:26" ht="12.75" x14ac:dyDescent="0.2">
      <c r="A395" s="54"/>
      <c r="B395" s="58"/>
      <c r="C395" s="54"/>
      <c r="D395" s="54"/>
      <c r="E395" s="54"/>
      <c r="F395" s="54"/>
      <c r="G395" s="58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 spans="1:26" ht="12.75" x14ac:dyDescent="0.2">
      <c r="A396" s="54"/>
      <c r="B396" s="58"/>
      <c r="C396" s="54"/>
      <c r="D396" s="54"/>
      <c r="E396" s="54"/>
      <c r="F396" s="54"/>
      <c r="G396" s="58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 spans="1:26" ht="12.75" x14ac:dyDescent="0.2">
      <c r="A397" s="54"/>
      <c r="B397" s="58"/>
      <c r="C397" s="54"/>
      <c r="D397" s="54"/>
      <c r="E397" s="54"/>
      <c r="F397" s="54"/>
      <c r="G397" s="58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 spans="1:26" ht="12.75" x14ac:dyDescent="0.2">
      <c r="A398" s="54"/>
      <c r="B398" s="58"/>
      <c r="C398" s="54"/>
      <c r="D398" s="54"/>
      <c r="E398" s="54"/>
      <c r="F398" s="54"/>
      <c r="G398" s="58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 spans="1:26" ht="12.75" x14ac:dyDescent="0.2">
      <c r="A399" s="54"/>
      <c r="B399" s="58"/>
      <c r="C399" s="54"/>
      <c r="D399" s="54"/>
      <c r="E399" s="54"/>
      <c r="F399" s="54"/>
      <c r="G399" s="58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 spans="1:26" ht="12.75" x14ac:dyDescent="0.2">
      <c r="A400" s="54"/>
      <c r="B400" s="58"/>
      <c r="C400" s="54"/>
      <c r="D400" s="54"/>
      <c r="E400" s="54"/>
      <c r="F400" s="54"/>
      <c r="G400" s="58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 spans="1:26" ht="12.75" x14ac:dyDescent="0.2">
      <c r="A401" s="54"/>
      <c r="B401" s="58"/>
      <c r="C401" s="54"/>
      <c r="D401" s="54"/>
      <c r="E401" s="54"/>
      <c r="F401" s="54"/>
      <c r="G401" s="58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 spans="1:26" ht="12.75" x14ac:dyDescent="0.2">
      <c r="A402" s="54"/>
      <c r="B402" s="58"/>
      <c r="C402" s="54"/>
      <c r="D402" s="54"/>
      <c r="E402" s="54"/>
      <c r="F402" s="54"/>
      <c r="G402" s="58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 spans="1:26" ht="12.75" x14ac:dyDescent="0.2">
      <c r="A403" s="54"/>
      <c r="B403" s="58"/>
      <c r="C403" s="54"/>
      <c r="D403" s="54"/>
      <c r="E403" s="54"/>
      <c r="F403" s="54"/>
      <c r="G403" s="58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 spans="1:26" ht="12.75" x14ac:dyDescent="0.2">
      <c r="A404" s="54"/>
      <c r="B404" s="58"/>
      <c r="C404" s="54"/>
      <c r="D404" s="54"/>
      <c r="E404" s="54"/>
      <c r="F404" s="54"/>
      <c r="G404" s="58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 spans="1:26" ht="12.75" x14ac:dyDescent="0.2">
      <c r="A405" s="54"/>
      <c r="B405" s="58"/>
      <c r="C405" s="54"/>
      <c r="D405" s="54"/>
      <c r="E405" s="54"/>
      <c r="F405" s="54"/>
      <c r="G405" s="58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 spans="1:26" ht="12.75" x14ac:dyDescent="0.2">
      <c r="A406" s="54"/>
      <c r="B406" s="58"/>
      <c r="C406" s="54"/>
      <c r="D406" s="54"/>
      <c r="E406" s="54"/>
      <c r="F406" s="54"/>
      <c r="G406" s="58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 spans="1:26" ht="12.75" x14ac:dyDescent="0.2">
      <c r="A407" s="54"/>
      <c r="B407" s="58"/>
      <c r="C407" s="54"/>
      <c r="D407" s="54"/>
      <c r="E407" s="54"/>
      <c r="F407" s="54"/>
      <c r="G407" s="58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 spans="1:26" ht="12.75" x14ac:dyDescent="0.2">
      <c r="A408" s="54"/>
      <c r="B408" s="58"/>
      <c r="C408" s="54"/>
      <c r="D408" s="54"/>
      <c r="E408" s="54"/>
      <c r="F408" s="54"/>
      <c r="G408" s="58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 spans="1:26" ht="12.75" x14ac:dyDescent="0.2">
      <c r="A409" s="54"/>
      <c r="B409" s="58"/>
      <c r="C409" s="54"/>
      <c r="D409" s="54"/>
      <c r="E409" s="54"/>
      <c r="F409" s="54"/>
      <c r="G409" s="58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 spans="1:26" ht="12.75" x14ac:dyDescent="0.2">
      <c r="A410" s="54"/>
      <c r="B410" s="58"/>
      <c r="C410" s="54"/>
      <c r="D410" s="54"/>
      <c r="E410" s="54"/>
      <c r="F410" s="54"/>
      <c r="G410" s="58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 spans="1:26" ht="12.75" x14ac:dyDescent="0.2">
      <c r="A411" s="54"/>
      <c r="B411" s="58"/>
      <c r="C411" s="54"/>
      <c r="D411" s="54"/>
      <c r="E411" s="54"/>
      <c r="F411" s="54"/>
      <c r="G411" s="58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 spans="1:26" ht="12.75" x14ac:dyDescent="0.2">
      <c r="A412" s="54"/>
      <c r="B412" s="58"/>
      <c r="C412" s="54"/>
      <c r="D412" s="54"/>
      <c r="E412" s="54"/>
      <c r="F412" s="54"/>
      <c r="G412" s="58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 spans="1:26" ht="12.75" x14ac:dyDescent="0.2">
      <c r="A413" s="54"/>
      <c r="B413" s="58"/>
      <c r="C413" s="54"/>
      <c r="D413" s="54"/>
      <c r="E413" s="54"/>
      <c r="F413" s="54"/>
      <c r="G413" s="58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spans="1:26" ht="12.75" x14ac:dyDescent="0.2">
      <c r="A414" s="54"/>
      <c r="B414" s="58"/>
      <c r="C414" s="54"/>
      <c r="D414" s="54"/>
      <c r="E414" s="54"/>
      <c r="F414" s="54"/>
      <c r="G414" s="58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 spans="1:26" ht="12.75" x14ac:dyDescent="0.2">
      <c r="A415" s="54"/>
      <c r="B415" s="58"/>
      <c r="C415" s="54"/>
      <c r="D415" s="54"/>
      <c r="E415" s="54"/>
      <c r="F415" s="54"/>
      <c r="G415" s="58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spans="1:26" ht="12.75" x14ac:dyDescent="0.2">
      <c r="A416" s="54"/>
      <c r="B416" s="58"/>
      <c r="C416" s="54"/>
      <c r="D416" s="54"/>
      <c r="E416" s="54"/>
      <c r="F416" s="54"/>
      <c r="G416" s="58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spans="1:26" ht="12.75" x14ac:dyDescent="0.2">
      <c r="A417" s="54"/>
      <c r="B417" s="58"/>
      <c r="C417" s="54"/>
      <c r="D417" s="54"/>
      <c r="E417" s="54"/>
      <c r="F417" s="54"/>
      <c r="G417" s="58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 spans="1:26" ht="12.75" x14ac:dyDescent="0.2">
      <c r="A418" s="54"/>
      <c r="B418" s="58"/>
      <c r="C418" s="54"/>
      <c r="D418" s="54"/>
      <c r="E418" s="54"/>
      <c r="F418" s="54"/>
      <c r="G418" s="58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spans="1:26" ht="12.75" x14ac:dyDescent="0.2">
      <c r="A419" s="54"/>
      <c r="B419" s="58"/>
      <c r="C419" s="54"/>
      <c r="D419" s="54"/>
      <c r="E419" s="54"/>
      <c r="F419" s="54"/>
      <c r="G419" s="58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spans="1:26" ht="12.75" x14ac:dyDescent="0.2">
      <c r="A420" s="54"/>
      <c r="B420" s="58"/>
      <c r="C420" s="54"/>
      <c r="D420" s="54"/>
      <c r="E420" s="54"/>
      <c r="F420" s="54"/>
      <c r="G420" s="58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spans="1:26" ht="12.75" x14ac:dyDescent="0.2">
      <c r="A421" s="54"/>
      <c r="B421" s="58"/>
      <c r="C421" s="54"/>
      <c r="D421" s="54"/>
      <c r="E421" s="54"/>
      <c r="F421" s="54"/>
      <c r="G421" s="58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spans="1:26" ht="12.75" x14ac:dyDescent="0.2">
      <c r="A422" s="54"/>
      <c r="B422" s="58"/>
      <c r="C422" s="54"/>
      <c r="D422" s="54"/>
      <c r="E422" s="54"/>
      <c r="F422" s="54"/>
      <c r="G422" s="58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spans="1:26" ht="12.75" x14ac:dyDescent="0.2">
      <c r="A423" s="54"/>
      <c r="B423" s="58"/>
      <c r="C423" s="54"/>
      <c r="D423" s="54"/>
      <c r="E423" s="54"/>
      <c r="F423" s="54"/>
      <c r="G423" s="58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spans="1:26" ht="12.75" x14ac:dyDescent="0.2">
      <c r="A424" s="54"/>
      <c r="B424" s="58"/>
      <c r="C424" s="54"/>
      <c r="D424" s="54"/>
      <c r="E424" s="54"/>
      <c r="F424" s="54"/>
      <c r="G424" s="58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spans="1:26" ht="12.75" x14ac:dyDescent="0.2">
      <c r="A425" s="54"/>
      <c r="B425" s="58"/>
      <c r="C425" s="54"/>
      <c r="D425" s="54"/>
      <c r="E425" s="54"/>
      <c r="F425" s="54"/>
      <c r="G425" s="58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spans="1:26" ht="12.75" x14ac:dyDescent="0.2">
      <c r="A426" s="54"/>
      <c r="B426" s="58"/>
      <c r="C426" s="54"/>
      <c r="D426" s="54"/>
      <c r="E426" s="54"/>
      <c r="F426" s="54"/>
      <c r="G426" s="58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spans="1:26" ht="12.75" x14ac:dyDescent="0.2">
      <c r="A427" s="54"/>
      <c r="B427" s="58"/>
      <c r="C427" s="54"/>
      <c r="D427" s="54"/>
      <c r="E427" s="54"/>
      <c r="F427" s="54"/>
      <c r="G427" s="58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spans="1:26" ht="12.75" x14ac:dyDescent="0.2">
      <c r="A428" s="54"/>
      <c r="B428" s="58"/>
      <c r="C428" s="54"/>
      <c r="D428" s="54"/>
      <c r="E428" s="54"/>
      <c r="F428" s="54"/>
      <c r="G428" s="58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spans="1:26" ht="12.75" x14ac:dyDescent="0.2">
      <c r="A429" s="54"/>
      <c r="B429" s="58"/>
      <c r="C429" s="54"/>
      <c r="D429" s="54"/>
      <c r="E429" s="54"/>
      <c r="F429" s="54"/>
      <c r="G429" s="58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spans="1:26" ht="12.75" x14ac:dyDescent="0.2">
      <c r="A430" s="54"/>
      <c r="B430" s="58"/>
      <c r="C430" s="54"/>
      <c r="D430" s="54"/>
      <c r="E430" s="54"/>
      <c r="F430" s="54"/>
      <c r="G430" s="58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spans="1:26" ht="12.75" x14ac:dyDescent="0.2">
      <c r="A431" s="54"/>
      <c r="B431" s="58"/>
      <c r="C431" s="54"/>
      <c r="D431" s="54"/>
      <c r="E431" s="54"/>
      <c r="F431" s="54"/>
      <c r="G431" s="58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 spans="1:26" ht="12.75" x14ac:dyDescent="0.2">
      <c r="A432" s="54"/>
      <c r="B432" s="58"/>
      <c r="C432" s="54"/>
      <c r="D432" s="54"/>
      <c r="E432" s="54"/>
      <c r="F432" s="54"/>
      <c r="G432" s="58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 spans="1:26" ht="12.75" x14ac:dyDescent="0.2">
      <c r="A433" s="54"/>
      <c r="B433" s="58"/>
      <c r="C433" s="54"/>
      <c r="D433" s="54"/>
      <c r="E433" s="54"/>
      <c r="F433" s="54"/>
      <c r="G433" s="58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 spans="1:26" ht="12.75" x14ac:dyDescent="0.2">
      <c r="A434" s="54"/>
      <c r="B434" s="58"/>
      <c r="C434" s="54"/>
      <c r="D434" s="54"/>
      <c r="E434" s="54"/>
      <c r="F434" s="54"/>
      <c r="G434" s="58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 spans="1:26" ht="12.75" x14ac:dyDescent="0.2">
      <c r="A435" s="54"/>
      <c r="B435" s="58"/>
      <c r="C435" s="54"/>
      <c r="D435" s="54"/>
      <c r="E435" s="54"/>
      <c r="F435" s="54"/>
      <c r="G435" s="58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 spans="1:26" ht="12.75" x14ac:dyDescent="0.2">
      <c r="A436" s="54"/>
      <c r="B436" s="58"/>
      <c r="C436" s="54"/>
      <c r="D436" s="54"/>
      <c r="E436" s="54"/>
      <c r="F436" s="54"/>
      <c r="G436" s="58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 spans="1:26" ht="12.75" x14ac:dyDescent="0.2">
      <c r="A437" s="54"/>
      <c r="B437" s="58"/>
      <c r="C437" s="54"/>
      <c r="D437" s="54"/>
      <c r="E437" s="54"/>
      <c r="F437" s="54"/>
      <c r="G437" s="58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 spans="1:26" ht="12.75" x14ac:dyDescent="0.2">
      <c r="A438" s="54"/>
      <c r="B438" s="58"/>
      <c r="C438" s="54"/>
      <c r="D438" s="54"/>
      <c r="E438" s="54"/>
      <c r="F438" s="54"/>
      <c r="G438" s="58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 spans="1:26" ht="12.75" x14ac:dyDescent="0.2">
      <c r="A439" s="54"/>
      <c r="B439" s="58"/>
      <c r="C439" s="54"/>
      <c r="D439" s="54"/>
      <c r="E439" s="54"/>
      <c r="F439" s="54"/>
      <c r="G439" s="58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 spans="1:26" ht="12.75" x14ac:dyDescent="0.2">
      <c r="A440" s="54"/>
      <c r="B440" s="58"/>
      <c r="C440" s="54"/>
      <c r="D440" s="54"/>
      <c r="E440" s="54"/>
      <c r="F440" s="54"/>
      <c r="G440" s="58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 spans="1:26" ht="12.75" x14ac:dyDescent="0.2">
      <c r="A441" s="54"/>
      <c r="B441" s="58"/>
      <c r="C441" s="54"/>
      <c r="D441" s="54"/>
      <c r="E441" s="54"/>
      <c r="F441" s="54"/>
      <c r="G441" s="58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 spans="1:26" ht="12.75" x14ac:dyDescent="0.2">
      <c r="A442" s="54"/>
      <c r="B442" s="58"/>
      <c r="C442" s="54"/>
      <c r="D442" s="54"/>
      <c r="E442" s="54"/>
      <c r="F442" s="54"/>
      <c r="G442" s="58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 spans="1:26" ht="12.75" x14ac:dyDescent="0.2">
      <c r="A443" s="54"/>
      <c r="B443" s="58"/>
      <c r="C443" s="54"/>
      <c r="D443" s="54"/>
      <c r="E443" s="54"/>
      <c r="F443" s="54"/>
      <c r="G443" s="58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 spans="1:26" ht="12.75" x14ac:dyDescent="0.2">
      <c r="A444" s="54"/>
      <c r="B444" s="58"/>
      <c r="C444" s="54"/>
      <c r="D444" s="54"/>
      <c r="E444" s="54"/>
      <c r="F444" s="54"/>
      <c r="G444" s="58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spans="1:26" ht="12.75" x14ac:dyDescent="0.2">
      <c r="A445" s="54"/>
      <c r="B445" s="58"/>
      <c r="C445" s="54"/>
      <c r="D445" s="54"/>
      <c r="E445" s="54"/>
      <c r="F445" s="54"/>
      <c r="G445" s="58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spans="1:26" ht="12.75" x14ac:dyDescent="0.2">
      <c r="A446" s="54"/>
      <c r="B446" s="58"/>
      <c r="C446" s="54"/>
      <c r="D446" s="54"/>
      <c r="E446" s="54"/>
      <c r="F446" s="54"/>
      <c r="G446" s="58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 spans="1:26" ht="12.75" x14ac:dyDescent="0.2">
      <c r="A447" s="54"/>
      <c r="B447" s="58"/>
      <c r="C447" s="54"/>
      <c r="D447" s="54"/>
      <c r="E447" s="54"/>
      <c r="F447" s="54"/>
      <c r="G447" s="58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 spans="1:26" ht="12.75" x14ac:dyDescent="0.2">
      <c r="A448" s="54"/>
      <c r="B448" s="58"/>
      <c r="C448" s="54"/>
      <c r="D448" s="54"/>
      <c r="E448" s="54"/>
      <c r="F448" s="54"/>
      <c r="G448" s="58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 spans="1:26" ht="12.75" x14ac:dyDescent="0.2">
      <c r="A449" s="54"/>
      <c r="B449" s="58"/>
      <c r="C449" s="54"/>
      <c r="D449" s="54"/>
      <c r="E449" s="54"/>
      <c r="F449" s="54"/>
      <c r="G449" s="58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 spans="1:26" ht="12.75" x14ac:dyDescent="0.2">
      <c r="A450" s="54"/>
      <c r="B450" s="58"/>
      <c r="C450" s="54"/>
      <c r="D450" s="54"/>
      <c r="E450" s="54"/>
      <c r="F450" s="54"/>
      <c r="G450" s="58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spans="1:26" ht="12.75" x14ac:dyDescent="0.2">
      <c r="A451" s="54"/>
      <c r="B451" s="58"/>
      <c r="C451" s="54"/>
      <c r="D451" s="54"/>
      <c r="E451" s="54"/>
      <c r="F451" s="54"/>
      <c r="G451" s="58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spans="1:26" ht="12.75" x14ac:dyDescent="0.2">
      <c r="A452" s="54"/>
      <c r="B452" s="58"/>
      <c r="C452" s="54"/>
      <c r="D452" s="54"/>
      <c r="E452" s="54"/>
      <c r="F452" s="54"/>
      <c r="G452" s="58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spans="1:26" ht="12.75" x14ac:dyDescent="0.2">
      <c r="A453" s="54"/>
      <c r="B453" s="58"/>
      <c r="C453" s="54"/>
      <c r="D453" s="54"/>
      <c r="E453" s="54"/>
      <c r="F453" s="54"/>
      <c r="G453" s="58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spans="1:26" ht="12.75" x14ac:dyDescent="0.2">
      <c r="A454" s="54"/>
      <c r="B454" s="58"/>
      <c r="C454" s="54"/>
      <c r="D454" s="54"/>
      <c r="E454" s="54"/>
      <c r="F454" s="54"/>
      <c r="G454" s="58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spans="1:26" ht="12.75" x14ac:dyDescent="0.2">
      <c r="A455" s="54"/>
      <c r="B455" s="58"/>
      <c r="C455" s="54"/>
      <c r="D455" s="54"/>
      <c r="E455" s="54"/>
      <c r="F455" s="54"/>
      <c r="G455" s="58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spans="1:26" ht="12.75" x14ac:dyDescent="0.2">
      <c r="A456" s="54"/>
      <c r="B456" s="58"/>
      <c r="C456" s="54"/>
      <c r="D456" s="54"/>
      <c r="E456" s="54"/>
      <c r="F456" s="54"/>
      <c r="G456" s="58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spans="1:26" ht="12.75" x14ac:dyDescent="0.2">
      <c r="A457" s="54"/>
      <c r="B457" s="58"/>
      <c r="C457" s="54"/>
      <c r="D457" s="54"/>
      <c r="E457" s="54"/>
      <c r="F457" s="54"/>
      <c r="G457" s="58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spans="1:26" ht="12.75" x14ac:dyDescent="0.2">
      <c r="A458" s="54"/>
      <c r="B458" s="58"/>
      <c r="C458" s="54"/>
      <c r="D458" s="54"/>
      <c r="E458" s="54"/>
      <c r="F458" s="54"/>
      <c r="G458" s="58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spans="1:26" ht="12.75" x14ac:dyDescent="0.2">
      <c r="A459" s="54"/>
      <c r="B459" s="58"/>
      <c r="C459" s="54"/>
      <c r="D459" s="54"/>
      <c r="E459" s="54"/>
      <c r="F459" s="54"/>
      <c r="G459" s="58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spans="1:26" ht="12.75" x14ac:dyDescent="0.2">
      <c r="A460" s="54"/>
      <c r="B460" s="58"/>
      <c r="C460" s="54"/>
      <c r="D460" s="54"/>
      <c r="E460" s="54"/>
      <c r="F460" s="54"/>
      <c r="G460" s="58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spans="1:26" ht="12.75" x14ac:dyDescent="0.2">
      <c r="A461" s="54"/>
      <c r="B461" s="58"/>
      <c r="C461" s="54"/>
      <c r="D461" s="54"/>
      <c r="E461" s="54"/>
      <c r="F461" s="54"/>
      <c r="G461" s="58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spans="1:26" ht="12.75" x14ac:dyDescent="0.2">
      <c r="A462" s="54"/>
      <c r="B462" s="58"/>
      <c r="C462" s="54"/>
      <c r="D462" s="54"/>
      <c r="E462" s="54"/>
      <c r="F462" s="54"/>
      <c r="G462" s="58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spans="1:26" ht="12.75" x14ac:dyDescent="0.2">
      <c r="A463" s="54"/>
      <c r="B463" s="58"/>
      <c r="C463" s="54"/>
      <c r="D463" s="54"/>
      <c r="E463" s="54"/>
      <c r="F463" s="54"/>
      <c r="G463" s="58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spans="1:26" ht="12.75" x14ac:dyDescent="0.2">
      <c r="A464" s="54"/>
      <c r="B464" s="58"/>
      <c r="C464" s="54"/>
      <c r="D464" s="54"/>
      <c r="E464" s="54"/>
      <c r="F464" s="54"/>
      <c r="G464" s="58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spans="1:26" ht="12.75" x14ac:dyDescent="0.2">
      <c r="A465" s="54"/>
      <c r="B465" s="58"/>
      <c r="C465" s="54"/>
      <c r="D465" s="54"/>
      <c r="E465" s="54"/>
      <c r="F465" s="54"/>
      <c r="G465" s="58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spans="1:26" ht="12.75" x14ac:dyDescent="0.2">
      <c r="A466" s="54"/>
      <c r="B466" s="58"/>
      <c r="C466" s="54"/>
      <c r="D466" s="54"/>
      <c r="E466" s="54"/>
      <c r="F466" s="54"/>
      <c r="G466" s="58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spans="1:26" ht="12.75" x14ac:dyDescent="0.2">
      <c r="A467" s="54"/>
      <c r="B467" s="58"/>
      <c r="C467" s="54"/>
      <c r="D467" s="54"/>
      <c r="E467" s="54"/>
      <c r="F467" s="54"/>
      <c r="G467" s="58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spans="1:26" ht="12.75" x14ac:dyDescent="0.2">
      <c r="A468" s="54"/>
      <c r="B468" s="58"/>
      <c r="C468" s="54"/>
      <c r="D468" s="54"/>
      <c r="E468" s="54"/>
      <c r="F468" s="54"/>
      <c r="G468" s="58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spans="1:26" ht="12.75" x14ac:dyDescent="0.2">
      <c r="A469" s="54"/>
      <c r="B469" s="58"/>
      <c r="C469" s="54"/>
      <c r="D469" s="54"/>
      <c r="E469" s="54"/>
      <c r="F469" s="54"/>
      <c r="G469" s="58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spans="1:26" ht="12.75" x14ac:dyDescent="0.2">
      <c r="A470" s="54"/>
      <c r="B470" s="58"/>
      <c r="C470" s="54"/>
      <c r="D470" s="54"/>
      <c r="E470" s="54"/>
      <c r="F470" s="54"/>
      <c r="G470" s="58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spans="1:26" ht="12.75" x14ac:dyDescent="0.2">
      <c r="A471" s="54"/>
      <c r="B471" s="58"/>
      <c r="C471" s="54"/>
      <c r="D471" s="54"/>
      <c r="E471" s="54"/>
      <c r="F471" s="54"/>
      <c r="G471" s="58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spans="1:26" ht="12.75" x14ac:dyDescent="0.2">
      <c r="A472" s="54"/>
      <c r="B472" s="58"/>
      <c r="C472" s="54"/>
      <c r="D472" s="54"/>
      <c r="E472" s="54"/>
      <c r="F472" s="54"/>
      <c r="G472" s="58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spans="1:26" ht="12.75" x14ac:dyDescent="0.2">
      <c r="A473" s="54"/>
      <c r="B473" s="58"/>
      <c r="C473" s="54"/>
      <c r="D473" s="54"/>
      <c r="E473" s="54"/>
      <c r="F473" s="54"/>
      <c r="G473" s="58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spans="1:26" ht="12.75" x14ac:dyDescent="0.2">
      <c r="A474" s="54"/>
      <c r="B474" s="58"/>
      <c r="C474" s="54"/>
      <c r="D474" s="54"/>
      <c r="E474" s="54"/>
      <c r="F474" s="54"/>
      <c r="G474" s="58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spans="1:26" ht="12.75" x14ac:dyDescent="0.2">
      <c r="A475" s="54"/>
      <c r="B475" s="58"/>
      <c r="C475" s="54"/>
      <c r="D475" s="54"/>
      <c r="E475" s="54"/>
      <c r="F475" s="54"/>
      <c r="G475" s="58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spans="1:26" ht="12.75" x14ac:dyDescent="0.2">
      <c r="A476" s="54"/>
      <c r="B476" s="58"/>
      <c r="C476" s="54"/>
      <c r="D476" s="54"/>
      <c r="E476" s="54"/>
      <c r="F476" s="54"/>
      <c r="G476" s="58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spans="1:26" ht="12.75" x14ac:dyDescent="0.2">
      <c r="A477" s="54"/>
      <c r="B477" s="58"/>
      <c r="C477" s="54"/>
      <c r="D477" s="54"/>
      <c r="E477" s="54"/>
      <c r="F477" s="54"/>
      <c r="G477" s="58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spans="1:26" ht="12.75" x14ac:dyDescent="0.2">
      <c r="A478" s="54"/>
      <c r="B478" s="58"/>
      <c r="C478" s="54"/>
      <c r="D478" s="54"/>
      <c r="E478" s="54"/>
      <c r="F478" s="54"/>
      <c r="G478" s="58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spans="1:26" ht="12.75" x14ac:dyDescent="0.2">
      <c r="A479" s="54"/>
      <c r="B479" s="58"/>
      <c r="C479" s="54"/>
      <c r="D479" s="54"/>
      <c r="E479" s="54"/>
      <c r="F479" s="54"/>
      <c r="G479" s="58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spans="1:26" ht="12.75" x14ac:dyDescent="0.2">
      <c r="A480" s="54"/>
      <c r="B480" s="58"/>
      <c r="C480" s="54"/>
      <c r="D480" s="54"/>
      <c r="E480" s="54"/>
      <c r="F480" s="54"/>
      <c r="G480" s="58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spans="1:26" ht="12.75" x14ac:dyDescent="0.2">
      <c r="A481" s="54"/>
      <c r="B481" s="58"/>
      <c r="C481" s="54"/>
      <c r="D481" s="54"/>
      <c r="E481" s="54"/>
      <c r="F481" s="54"/>
      <c r="G481" s="58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spans="1:26" ht="12.75" x14ac:dyDescent="0.2">
      <c r="A482" s="54"/>
      <c r="B482" s="58"/>
      <c r="C482" s="54"/>
      <c r="D482" s="54"/>
      <c r="E482" s="54"/>
      <c r="F482" s="54"/>
      <c r="G482" s="58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spans="1:26" ht="12.75" x14ac:dyDescent="0.2">
      <c r="A483" s="54"/>
      <c r="B483" s="58"/>
      <c r="C483" s="54"/>
      <c r="D483" s="54"/>
      <c r="E483" s="54"/>
      <c r="F483" s="54"/>
      <c r="G483" s="58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spans="1:26" ht="12.75" x14ac:dyDescent="0.2">
      <c r="A484" s="54"/>
      <c r="B484" s="58"/>
      <c r="C484" s="54"/>
      <c r="D484" s="54"/>
      <c r="E484" s="54"/>
      <c r="F484" s="54"/>
      <c r="G484" s="58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spans="1:26" ht="12.75" x14ac:dyDescent="0.2">
      <c r="A485" s="54"/>
      <c r="B485" s="58"/>
      <c r="C485" s="54"/>
      <c r="D485" s="54"/>
      <c r="E485" s="54"/>
      <c r="F485" s="54"/>
      <c r="G485" s="58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spans="1:26" ht="12.75" x14ac:dyDescent="0.2">
      <c r="A486" s="54"/>
      <c r="B486" s="58"/>
      <c r="C486" s="54"/>
      <c r="D486" s="54"/>
      <c r="E486" s="54"/>
      <c r="F486" s="54"/>
      <c r="G486" s="58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spans="1:26" ht="12.75" x14ac:dyDescent="0.2">
      <c r="A487" s="54"/>
      <c r="B487" s="58"/>
      <c r="C487" s="54"/>
      <c r="D487" s="54"/>
      <c r="E487" s="54"/>
      <c r="F487" s="54"/>
      <c r="G487" s="58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spans="1:26" ht="12.75" x14ac:dyDescent="0.2">
      <c r="A488" s="54"/>
      <c r="B488" s="58"/>
      <c r="C488" s="54"/>
      <c r="D488" s="54"/>
      <c r="E488" s="54"/>
      <c r="F488" s="54"/>
      <c r="G488" s="58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spans="1:26" ht="12.75" x14ac:dyDescent="0.2">
      <c r="A489" s="54"/>
      <c r="B489" s="58"/>
      <c r="C489" s="54"/>
      <c r="D489" s="54"/>
      <c r="E489" s="54"/>
      <c r="F489" s="54"/>
      <c r="G489" s="58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spans="1:26" ht="12.75" x14ac:dyDescent="0.2">
      <c r="A490" s="54"/>
      <c r="B490" s="58"/>
      <c r="C490" s="54"/>
      <c r="D490" s="54"/>
      <c r="E490" s="54"/>
      <c r="F490" s="54"/>
      <c r="G490" s="58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spans="1:26" ht="12.75" x14ac:dyDescent="0.2">
      <c r="A491" s="54"/>
      <c r="B491" s="58"/>
      <c r="C491" s="54"/>
      <c r="D491" s="54"/>
      <c r="E491" s="54"/>
      <c r="F491" s="54"/>
      <c r="G491" s="58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spans="1:26" ht="12.75" x14ac:dyDescent="0.2">
      <c r="A492" s="54"/>
      <c r="B492" s="58"/>
      <c r="C492" s="54"/>
      <c r="D492" s="54"/>
      <c r="E492" s="54"/>
      <c r="F492" s="54"/>
      <c r="G492" s="58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spans="1:26" ht="12.75" x14ac:dyDescent="0.2">
      <c r="A493" s="54"/>
      <c r="B493" s="58"/>
      <c r="C493" s="54"/>
      <c r="D493" s="54"/>
      <c r="E493" s="54"/>
      <c r="F493" s="54"/>
      <c r="G493" s="58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spans="1:26" ht="12.75" x14ac:dyDescent="0.2">
      <c r="A494" s="54"/>
      <c r="B494" s="58"/>
      <c r="C494" s="54"/>
      <c r="D494" s="54"/>
      <c r="E494" s="54"/>
      <c r="F494" s="54"/>
      <c r="G494" s="58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spans="1:26" ht="12.75" x14ac:dyDescent="0.2">
      <c r="A495" s="54"/>
      <c r="B495" s="58"/>
      <c r="C495" s="54"/>
      <c r="D495" s="54"/>
      <c r="E495" s="54"/>
      <c r="F495" s="54"/>
      <c r="G495" s="58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spans="1:26" ht="12.75" x14ac:dyDescent="0.2">
      <c r="A496" s="54"/>
      <c r="B496" s="58"/>
      <c r="C496" s="54"/>
      <c r="D496" s="54"/>
      <c r="E496" s="54"/>
      <c r="F496" s="54"/>
      <c r="G496" s="58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spans="1:26" ht="12.75" x14ac:dyDescent="0.2">
      <c r="A497" s="54"/>
      <c r="B497" s="58"/>
      <c r="C497" s="54"/>
      <c r="D497" s="54"/>
      <c r="E497" s="54"/>
      <c r="F497" s="54"/>
      <c r="G497" s="58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spans="1:26" ht="12.75" x14ac:dyDescent="0.2">
      <c r="A498" s="54"/>
      <c r="B498" s="58"/>
      <c r="C498" s="54"/>
      <c r="D498" s="54"/>
      <c r="E498" s="54"/>
      <c r="F498" s="54"/>
      <c r="G498" s="58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spans="1:26" ht="12.75" x14ac:dyDescent="0.2">
      <c r="A499" s="54"/>
      <c r="B499" s="58"/>
      <c r="C499" s="54"/>
      <c r="D499" s="54"/>
      <c r="E499" s="54"/>
      <c r="F499" s="54"/>
      <c r="G499" s="58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spans="1:26" ht="12.75" x14ac:dyDescent="0.2">
      <c r="A500" s="54"/>
      <c r="B500" s="58"/>
      <c r="C500" s="54"/>
      <c r="D500" s="54"/>
      <c r="E500" s="54"/>
      <c r="F500" s="54"/>
      <c r="G500" s="58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spans="1:26" ht="12.75" x14ac:dyDescent="0.2">
      <c r="A501" s="54"/>
      <c r="B501" s="58"/>
      <c r="C501" s="54"/>
      <c r="D501" s="54"/>
      <c r="E501" s="54"/>
      <c r="F501" s="54"/>
      <c r="G501" s="58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spans="1:26" ht="12.75" x14ac:dyDescent="0.2">
      <c r="A502" s="54"/>
      <c r="B502" s="58"/>
      <c r="C502" s="54"/>
      <c r="D502" s="54"/>
      <c r="E502" s="54"/>
      <c r="F502" s="54"/>
      <c r="G502" s="58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spans="1:26" ht="12.75" x14ac:dyDescent="0.2">
      <c r="A503" s="54"/>
      <c r="B503" s="58"/>
      <c r="C503" s="54"/>
      <c r="D503" s="54"/>
      <c r="E503" s="54"/>
      <c r="F503" s="54"/>
      <c r="G503" s="58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spans="1:26" ht="12.75" x14ac:dyDescent="0.2">
      <c r="A504" s="54"/>
      <c r="B504" s="58"/>
      <c r="C504" s="54"/>
      <c r="D504" s="54"/>
      <c r="E504" s="54"/>
      <c r="F504" s="54"/>
      <c r="G504" s="58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spans="1:26" ht="12.75" x14ac:dyDescent="0.2">
      <c r="A505" s="54"/>
      <c r="B505" s="58"/>
      <c r="C505" s="54"/>
      <c r="D505" s="54"/>
      <c r="E505" s="54"/>
      <c r="F505" s="54"/>
      <c r="G505" s="58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spans="1:26" ht="12.75" x14ac:dyDescent="0.2">
      <c r="A506" s="54"/>
      <c r="B506" s="58"/>
      <c r="C506" s="54"/>
      <c r="D506" s="54"/>
      <c r="E506" s="54"/>
      <c r="F506" s="54"/>
      <c r="G506" s="58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pans="1:26" ht="12.75" x14ac:dyDescent="0.2">
      <c r="A507" s="54"/>
      <c r="B507" s="58"/>
      <c r="C507" s="54"/>
      <c r="D507" s="54"/>
      <c r="E507" s="54"/>
      <c r="F507" s="54"/>
      <c r="G507" s="58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spans="1:26" ht="12.75" x14ac:dyDescent="0.2">
      <c r="A508" s="54"/>
      <c r="B508" s="58"/>
      <c r="C508" s="54"/>
      <c r="D508" s="54"/>
      <c r="E508" s="54"/>
      <c r="F508" s="54"/>
      <c r="G508" s="58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spans="1:26" ht="12.75" x14ac:dyDescent="0.2">
      <c r="A509" s="54"/>
      <c r="B509" s="58"/>
      <c r="C509" s="54"/>
      <c r="D509" s="54"/>
      <c r="E509" s="54"/>
      <c r="F509" s="54"/>
      <c r="G509" s="58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spans="1:26" ht="12.75" x14ac:dyDescent="0.2">
      <c r="A510" s="54"/>
      <c r="B510" s="58"/>
      <c r="C510" s="54"/>
      <c r="D510" s="54"/>
      <c r="E510" s="54"/>
      <c r="F510" s="54"/>
      <c r="G510" s="58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spans="1:26" ht="12.75" x14ac:dyDescent="0.2">
      <c r="A511" s="54"/>
      <c r="B511" s="58"/>
      <c r="C511" s="54"/>
      <c r="D511" s="54"/>
      <c r="E511" s="54"/>
      <c r="F511" s="54"/>
      <c r="G511" s="58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spans="1:26" ht="12.75" x14ac:dyDescent="0.2">
      <c r="A512" s="54"/>
      <c r="B512" s="58"/>
      <c r="C512" s="54"/>
      <c r="D512" s="54"/>
      <c r="E512" s="54"/>
      <c r="F512" s="54"/>
      <c r="G512" s="58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spans="1:26" ht="12.75" x14ac:dyDescent="0.2">
      <c r="A513" s="54"/>
      <c r="B513" s="58"/>
      <c r="C513" s="54"/>
      <c r="D513" s="54"/>
      <c r="E513" s="54"/>
      <c r="F513" s="54"/>
      <c r="G513" s="58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spans="1:26" ht="12.75" x14ac:dyDescent="0.2">
      <c r="A514" s="54"/>
      <c r="B514" s="58"/>
      <c r="C514" s="54"/>
      <c r="D514" s="54"/>
      <c r="E514" s="54"/>
      <c r="F514" s="54"/>
      <c r="G514" s="58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spans="1:26" ht="12.75" x14ac:dyDescent="0.2">
      <c r="A515" s="54"/>
      <c r="B515" s="58"/>
      <c r="C515" s="54"/>
      <c r="D515" s="54"/>
      <c r="E515" s="54"/>
      <c r="F515" s="54"/>
      <c r="G515" s="58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spans="1:26" ht="12.75" x14ac:dyDescent="0.2">
      <c r="A516" s="54"/>
      <c r="B516" s="58"/>
      <c r="C516" s="54"/>
      <c r="D516" s="54"/>
      <c r="E516" s="54"/>
      <c r="F516" s="54"/>
      <c r="G516" s="58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spans="1:26" ht="12.75" x14ac:dyDescent="0.2">
      <c r="A517" s="54"/>
      <c r="B517" s="58"/>
      <c r="C517" s="54"/>
      <c r="D517" s="54"/>
      <c r="E517" s="54"/>
      <c r="F517" s="54"/>
      <c r="G517" s="58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spans="1:26" ht="12.75" x14ac:dyDescent="0.2">
      <c r="A518" s="54"/>
      <c r="B518" s="58"/>
      <c r="C518" s="54"/>
      <c r="D518" s="54"/>
      <c r="E518" s="54"/>
      <c r="F518" s="54"/>
      <c r="G518" s="58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spans="1:26" ht="12.75" x14ac:dyDescent="0.2">
      <c r="A519" s="54"/>
      <c r="B519" s="58"/>
      <c r="C519" s="54"/>
      <c r="D519" s="54"/>
      <c r="E519" s="54"/>
      <c r="F519" s="54"/>
      <c r="G519" s="58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spans="1:26" ht="12.75" x14ac:dyDescent="0.2">
      <c r="A520" s="54"/>
      <c r="B520" s="58"/>
      <c r="C520" s="54"/>
      <c r="D520" s="54"/>
      <c r="E520" s="54"/>
      <c r="F520" s="54"/>
      <c r="G520" s="58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spans="1:26" ht="12.75" x14ac:dyDescent="0.2">
      <c r="A521" s="54"/>
      <c r="B521" s="58"/>
      <c r="C521" s="54"/>
      <c r="D521" s="54"/>
      <c r="E521" s="54"/>
      <c r="F521" s="54"/>
      <c r="G521" s="58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spans="1:26" ht="12.75" x14ac:dyDescent="0.2">
      <c r="A522" s="54"/>
      <c r="B522" s="58"/>
      <c r="C522" s="54"/>
      <c r="D522" s="54"/>
      <c r="E522" s="54"/>
      <c r="F522" s="54"/>
      <c r="G522" s="58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spans="1:26" ht="12.75" x14ac:dyDescent="0.2">
      <c r="A523" s="54"/>
      <c r="B523" s="58"/>
      <c r="C523" s="54"/>
      <c r="D523" s="54"/>
      <c r="E523" s="54"/>
      <c r="F523" s="54"/>
      <c r="G523" s="58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spans="1:26" ht="12.75" x14ac:dyDescent="0.2">
      <c r="A524" s="54"/>
      <c r="B524" s="58"/>
      <c r="C524" s="54"/>
      <c r="D524" s="54"/>
      <c r="E524" s="54"/>
      <c r="F524" s="54"/>
      <c r="G524" s="58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spans="1:26" ht="12.75" x14ac:dyDescent="0.2">
      <c r="A525" s="54"/>
      <c r="B525" s="58"/>
      <c r="C525" s="54"/>
      <c r="D525" s="54"/>
      <c r="E525" s="54"/>
      <c r="F525" s="54"/>
      <c r="G525" s="58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spans="1:26" ht="12.75" x14ac:dyDescent="0.2">
      <c r="A526" s="54"/>
      <c r="B526" s="58"/>
      <c r="C526" s="54"/>
      <c r="D526" s="54"/>
      <c r="E526" s="54"/>
      <c r="F526" s="54"/>
      <c r="G526" s="58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spans="1:26" ht="12.75" x14ac:dyDescent="0.2">
      <c r="A527" s="54"/>
      <c r="B527" s="58"/>
      <c r="C527" s="54"/>
      <c r="D527" s="54"/>
      <c r="E527" s="54"/>
      <c r="F527" s="54"/>
      <c r="G527" s="58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spans="1:26" ht="12.75" x14ac:dyDescent="0.2">
      <c r="A528" s="54"/>
      <c r="B528" s="58"/>
      <c r="C528" s="54"/>
      <c r="D528" s="54"/>
      <c r="E528" s="54"/>
      <c r="F528" s="54"/>
      <c r="G528" s="58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spans="1:26" ht="12.75" x14ac:dyDescent="0.2">
      <c r="A529" s="54"/>
      <c r="B529" s="58"/>
      <c r="C529" s="54"/>
      <c r="D529" s="54"/>
      <c r="E529" s="54"/>
      <c r="F529" s="54"/>
      <c r="G529" s="58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spans="1:26" ht="12.75" x14ac:dyDescent="0.2">
      <c r="A530" s="54"/>
      <c r="B530" s="58"/>
      <c r="C530" s="54"/>
      <c r="D530" s="54"/>
      <c r="E530" s="54"/>
      <c r="F530" s="54"/>
      <c r="G530" s="58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spans="1:26" ht="12.75" x14ac:dyDescent="0.2">
      <c r="A531" s="54"/>
      <c r="B531" s="58"/>
      <c r="C531" s="54"/>
      <c r="D531" s="54"/>
      <c r="E531" s="54"/>
      <c r="F531" s="54"/>
      <c r="G531" s="58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spans="1:26" ht="12.75" x14ac:dyDescent="0.2">
      <c r="A532" s="54"/>
      <c r="B532" s="58"/>
      <c r="C532" s="54"/>
      <c r="D532" s="54"/>
      <c r="E532" s="54"/>
      <c r="F532" s="54"/>
      <c r="G532" s="58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spans="1:26" ht="12.75" x14ac:dyDescent="0.2">
      <c r="A533" s="54"/>
      <c r="B533" s="58"/>
      <c r="C533" s="54"/>
      <c r="D533" s="54"/>
      <c r="E533" s="54"/>
      <c r="F533" s="54"/>
      <c r="G533" s="58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spans="1:26" ht="12.75" x14ac:dyDescent="0.2">
      <c r="A534" s="54"/>
      <c r="B534" s="58"/>
      <c r="C534" s="54"/>
      <c r="D534" s="54"/>
      <c r="E534" s="54"/>
      <c r="F534" s="54"/>
      <c r="G534" s="58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spans="1:26" ht="12.75" x14ac:dyDescent="0.2">
      <c r="A535" s="54"/>
      <c r="B535" s="58"/>
      <c r="C535" s="54"/>
      <c r="D535" s="54"/>
      <c r="E535" s="54"/>
      <c r="F535" s="54"/>
      <c r="G535" s="58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spans="1:26" ht="12.75" x14ac:dyDescent="0.2">
      <c r="A536" s="54"/>
      <c r="B536" s="58"/>
      <c r="C536" s="54"/>
      <c r="D536" s="54"/>
      <c r="E536" s="54"/>
      <c r="F536" s="54"/>
      <c r="G536" s="58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spans="1:26" ht="12.75" x14ac:dyDescent="0.2">
      <c r="A537" s="54"/>
      <c r="B537" s="58"/>
      <c r="C537" s="54"/>
      <c r="D537" s="54"/>
      <c r="E537" s="54"/>
      <c r="F537" s="54"/>
      <c r="G537" s="58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spans="1:26" ht="12.75" x14ac:dyDescent="0.2">
      <c r="A538" s="54"/>
      <c r="B538" s="58"/>
      <c r="C538" s="54"/>
      <c r="D538" s="54"/>
      <c r="E538" s="54"/>
      <c r="F538" s="54"/>
      <c r="G538" s="58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spans="1:26" ht="12.75" x14ac:dyDescent="0.2">
      <c r="A539" s="54"/>
      <c r="B539" s="58"/>
      <c r="C539" s="54"/>
      <c r="D539" s="54"/>
      <c r="E539" s="54"/>
      <c r="F539" s="54"/>
      <c r="G539" s="58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spans="1:26" ht="12.75" x14ac:dyDescent="0.2">
      <c r="A540" s="54"/>
      <c r="B540" s="58"/>
      <c r="C540" s="54"/>
      <c r="D540" s="54"/>
      <c r="E540" s="54"/>
      <c r="F540" s="54"/>
      <c r="G540" s="58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spans="1:26" ht="12.75" x14ac:dyDescent="0.2">
      <c r="A541" s="54"/>
      <c r="B541" s="58"/>
      <c r="C541" s="54"/>
      <c r="D541" s="54"/>
      <c r="E541" s="54"/>
      <c r="F541" s="54"/>
      <c r="G541" s="58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spans="1:26" ht="12.75" x14ac:dyDescent="0.2">
      <c r="A542" s="54"/>
      <c r="B542" s="58"/>
      <c r="C542" s="54"/>
      <c r="D542" s="54"/>
      <c r="E542" s="54"/>
      <c r="F542" s="54"/>
      <c r="G542" s="58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spans="1:26" ht="12.75" x14ac:dyDescent="0.2">
      <c r="A543" s="54"/>
      <c r="B543" s="58"/>
      <c r="C543" s="54"/>
      <c r="D543" s="54"/>
      <c r="E543" s="54"/>
      <c r="F543" s="54"/>
      <c r="G543" s="58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spans="1:26" ht="12.75" x14ac:dyDescent="0.2">
      <c r="A544" s="54"/>
      <c r="B544" s="58"/>
      <c r="C544" s="54"/>
      <c r="D544" s="54"/>
      <c r="E544" s="54"/>
      <c r="F544" s="54"/>
      <c r="G544" s="58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spans="1:26" ht="12.75" x14ac:dyDescent="0.2">
      <c r="A545" s="54"/>
      <c r="B545" s="58"/>
      <c r="C545" s="54"/>
      <c r="D545" s="54"/>
      <c r="E545" s="54"/>
      <c r="F545" s="54"/>
      <c r="G545" s="58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spans="1:26" ht="12.75" x14ac:dyDescent="0.2">
      <c r="A546" s="54"/>
      <c r="B546" s="58"/>
      <c r="C546" s="54"/>
      <c r="D546" s="54"/>
      <c r="E546" s="54"/>
      <c r="F546" s="54"/>
      <c r="G546" s="58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spans="1:26" ht="12.75" x14ac:dyDescent="0.2">
      <c r="A547" s="54"/>
      <c r="B547" s="58"/>
      <c r="C547" s="54"/>
      <c r="D547" s="54"/>
      <c r="E547" s="54"/>
      <c r="F547" s="54"/>
      <c r="G547" s="58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spans="1:26" ht="12.75" x14ac:dyDescent="0.2">
      <c r="A548" s="54"/>
      <c r="B548" s="58"/>
      <c r="C548" s="54"/>
      <c r="D548" s="54"/>
      <c r="E548" s="54"/>
      <c r="F548" s="54"/>
      <c r="G548" s="58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spans="1:26" ht="12.75" x14ac:dyDescent="0.2">
      <c r="A549" s="54"/>
      <c r="B549" s="58"/>
      <c r="C549" s="54"/>
      <c r="D549" s="54"/>
      <c r="E549" s="54"/>
      <c r="F549" s="54"/>
      <c r="G549" s="58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spans="1:26" ht="12.75" x14ac:dyDescent="0.2">
      <c r="A550" s="54"/>
      <c r="B550" s="58"/>
      <c r="C550" s="54"/>
      <c r="D550" s="54"/>
      <c r="E550" s="54"/>
      <c r="F550" s="54"/>
      <c r="G550" s="58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spans="1:26" ht="12.75" x14ac:dyDescent="0.2">
      <c r="A551" s="54"/>
      <c r="B551" s="58"/>
      <c r="C551" s="54"/>
      <c r="D551" s="54"/>
      <c r="E551" s="54"/>
      <c r="F551" s="54"/>
      <c r="G551" s="58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spans="1:26" ht="12.75" x14ac:dyDescent="0.2">
      <c r="A552" s="54"/>
      <c r="B552" s="58"/>
      <c r="C552" s="54"/>
      <c r="D552" s="54"/>
      <c r="E552" s="54"/>
      <c r="F552" s="54"/>
      <c r="G552" s="58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spans="1:26" ht="12.75" x14ac:dyDescent="0.2">
      <c r="A553" s="54"/>
      <c r="B553" s="58"/>
      <c r="C553" s="54"/>
      <c r="D553" s="54"/>
      <c r="E553" s="54"/>
      <c r="F553" s="54"/>
      <c r="G553" s="58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spans="1:26" ht="12.75" x14ac:dyDescent="0.2">
      <c r="A554" s="54"/>
      <c r="B554" s="58"/>
      <c r="C554" s="54"/>
      <c r="D554" s="54"/>
      <c r="E554" s="54"/>
      <c r="F554" s="54"/>
      <c r="G554" s="58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spans="1:26" ht="12.75" x14ac:dyDescent="0.2">
      <c r="A555" s="54"/>
      <c r="B555" s="58"/>
      <c r="C555" s="54"/>
      <c r="D555" s="54"/>
      <c r="E555" s="54"/>
      <c r="F555" s="54"/>
      <c r="G555" s="58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spans="1:26" ht="12.75" x14ac:dyDescent="0.2">
      <c r="A556" s="54"/>
      <c r="B556" s="58"/>
      <c r="C556" s="54"/>
      <c r="D556" s="54"/>
      <c r="E556" s="54"/>
      <c r="F556" s="54"/>
      <c r="G556" s="58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spans="1:26" ht="12.75" x14ac:dyDescent="0.2">
      <c r="A557" s="54"/>
      <c r="B557" s="58"/>
      <c r="C557" s="54"/>
      <c r="D557" s="54"/>
      <c r="E557" s="54"/>
      <c r="F557" s="54"/>
      <c r="G557" s="58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spans="1:26" ht="12.75" x14ac:dyDescent="0.2">
      <c r="A558" s="54"/>
      <c r="B558" s="58"/>
      <c r="C558" s="54"/>
      <c r="D558" s="54"/>
      <c r="E558" s="54"/>
      <c r="F558" s="54"/>
      <c r="G558" s="58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spans="1:26" ht="12.75" x14ac:dyDescent="0.2">
      <c r="A559" s="54"/>
      <c r="B559" s="58"/>
      <c r="C559" s="54"/>
      <c r="D559" s="54"/>
      <c r="E559" s="54"/>
      <c r="F559" s="54"/>
      <c r="G559" s="58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spans="1:26" ht="12.75" x14ac:dyDescent="0.2">
      <c r="A560" s="54"/>
      <c r="B560" s="58"/>
      <c r="C560" s="54"/>
      <c r="D560" s="54"/>
      <c r="E560" s="54"/>
      <c r="F560" s="54"/>
      <c r="G560" s="58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spans="1:26" ht="12.75" x14ac:dyDescent="0.2">
      <c r="A561" s="54"/>
      <c r="B561" s="58"/>
      <c r="C561" s="54"/>
      <c r="D561" s="54"/>
      <c r="E561" s="54"/>
      <c r="F561" s="54"/>
      <c r="G561" s="58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spans="1:26" ht="12.75" x14ac:dyDescent="0.2">
      <c r="A562" s="54"/>
      <c r="B562" s="58"/>
      <c r="C562" s="54"/>
      <c r="D562" s="54"/>
      <c r="E562" s="54"/>
      <c r="F562" s="54"/>
      <c r="G562" s="58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spans="1:26" ht="12.75" x14ac:dyDescent="0.2">
      <c r="A563" s="54"/>
      <c r="B563" s="58"/>
      <c r="C563" s="54"/>
      <c r="D563" s="54"/>
      <c r="E563" s="54"/>
      <c r="F563" s="54"/>
      <c r="G563" s="58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spans="1:26" ht="12.75" x14ac:dyDescent="0.2">
      <c r="A564" s="54"/>
      <c r="B564" s="58"/>
      <c r="C564" s="54"/>
      <c r="D564" s="54"/>
      <c r="E564" s="54"/>
      <c r="F564" s="54"/>
      <c r="G564" s="58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spans="1:26" ht="12.75" x14ac:dyDescent="0.2">
      <c r="A565" s="54"/>
      <c r="B565" s="58"/>
      <c r="C565" s="54"/>
      <c r="D565" s="54"/>
      <c r="E565" s="54"/>
      <c r="F565" s="54"/>
      <c r="G565" s="58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spans="1:26" ht="12.75" x14ac:dyDescent="0.2">
      <c r="A566" s="54"/>
      <c r="B566" s="58"/>
      <c r="C566" s="54"/>
      <c r="D566" s="54"/>
      <c r="E566" s="54"/>
      <c r="F566" s="54"/>
      <c r="G566" s="58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spans="1:26" ht="12.75" x14ac:dyDescent="0.2">
      <c r="A567" s="54"/>
      <c r="B567" s="58"/>
      <c r="C567" s="54"/>
      <c r="D567" s="54"/>
      <c r="E567" s="54"/>
      <c r="F567" s="54"/>
      <c r="G567" s="58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spans="1:26" ht="12.75" x14ac:dyDescent="0.2">
      <c r="A568" s="54"/>
      <c r="B568" s="58"/>
      <c r="C568" s="54"/>
      <c r="D568" s="54"/>
      <c r="E568" s="54"/>
      <c r="F568" s="54"/>
      <c r="G568" s="58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spans="1:26" ht="12.75" x14ac:dyDescent="0.2">
      <c r="A569" s="54"/>
      <c r="B569" s="58"/>
      <c r="C569" s="54"/>
      <c r="D569" s="54"/>
      <c r="E569" s="54"/>
      <c r="F569" s="54"/>
      <c r="G569" s="58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spans="1:26" ht="12.75" x14ac:dyDescent="0.2">
      <c r="A570" s="54"/>
      <c r="B570" s="58"/>
      <c r="C570" s="54"/>
      <c r="D570" s="54"/>
      <c r="E570" s="54"/>
      <c r="F570" s="54"/>
      <c r="G570" s="58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spans="1:26" ht="12.75" x14ac:dyDescent="0.2">
      <c r="A571" s="54"/>
      <c r="B571" s="58"/>
      <c r="C571" s="54"/>
      <c r="D571" s="54"/>
      <c r="E571" s="54"/>
      <c r="F571" s="54"/>
      <c r="G571" s="58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spans="1:26" ht="12.75" x14ac:dyDescent="0.2">
      <c r="A572" s="54"/>
      <c r="B572" s="58"/>
      <c r="C572" s="54"/>
      <c r="D572" s="54"/>
      <c r="E572" s="54"/>
      <c r="F572" s="54"/>
      <c r="G572" s="58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spans="1:26" ht="12.75" x14ac:dyDescent="0.2">
      <c r="A573" s="54"/>
      <c r="B573" s="58"/>
      <c r="C573" s="54"/>
      <c r="D573" s="54"/>
      <c r="E573" s="54"/>
      <c r="F573" s="54"/>
      <c r="G573" s="58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spans="1:26" ht="12.75" x14ac:dyDescent="0.2">
      <c r="A574" s="54"/>
      <c r="B574" s="58"/>
      <c r="C574" s="54"/>
      <c r="D574" s="54"/>
      <c r="E574" s="54"/>
      <c r="F574" s="54"/>
      <c r="G574" s="58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spans="1:26" ht="12.75" x14ac:dyDescent="0.2">
      <c r="A575" s="54"/>
      <c r="B575" s="58"/>
      <c r="C575" s="54"/>
      <c r="D575" s="54"/>
      <c r="E575" s="54"/>
      <c r="F575" s="54"/>
      <c r="G575" s="58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spans="1:26" ht="12.75" x14ac:dyDescent="0.2">
      <c r="A576" s="54"/>
      <c r="B576" s="58"/>
      <c r="C576" s="54"/>
      <c r="D576" s="54"/>
      <c r="E576" s="54"/>
      <c r="F576" s="54"/>
      <c r="G576" s="58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spans="1:26" ht="12.75" x14ac:dyDescent="0.2">
      <c r="A577" s="54"/>
      <c r="B577" s="58"/>
      <c r="C577" s="54"/>
      <c r="D577" s="54"/>
      <c r="E577" s="54"/>
      <c r="F577" s="54"/>
      <c r="G577" s="58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spans="1:26" ht="12.75" x14ac:dyDescent="0.2">
      <c r="A578" s="54"/>
      <c r="B578" s="58"/>
      <c r="C578" s="54"/>
      <c r="D578" s="54"/>
      <c r="E578" s="54"/>
      <c r="F578" s="54"/>
      <c r="G578" s="58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spans="1:26" ht="12.75" x14ac:dyDescent="0.2">
      <c r="A579" s="54"/>
      <c r="B579" s="58"/>
      <c r="C579" s="54"/>
      <c r="D579" s="54"/>
      <c r="E579" s="54"/>
      <c r="F579" s="54"/>
      <c r="G579" s="58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spans="1:26" ht="12.75" x14ac:dyDescent="0.2">
      <c r="A580" s="54"/>
      <c r="B580" s="58"/>
      <c r="C580" s="54"/>
      <c r="D580" s="54"/>
      <c r="E580" s="54"/>
      <c r="F580" s="54"/>
      <c r="G580" s="58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spans="1:26" ht="12.75" x14ac:dyDescent="0.2">
      <c r="A581" s="54"/>
      <c r="B581" s="58"/>
      <c r="C581" s="54"/>
      <c r="D581" s="54"/>
      <c r="E581" s="54"/>
      <c r="F581" s="54"/>
      <c r="G581" s="58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spans="1:26" ht="12.75" x14ac:dyDescent="0.2">
      <c r="A582" s="54"/>
      <c r="B582" s="58"/>
      <c r="C582" s="54"/>
      <c r="D582" s="54"/>
      <c r="E582" s="54"/>
      <c r="F582" s="54"/>
      <c r="G582" s="58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spans="1:26" ht="12.75" x14ac:dyDescent="0.2">
      <c r="A583" s="54"/>
      <c r="B583" s="58"/>
      <c r="C583" s="54"/>
      <c r="D583" s="54"/>
      <c r="E583" s="54"/>
      <c r="F583" s="54"/>
      <c r="G583" s="58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spans="1:26" ht="12.75" x14ac:dyDescent="0.2">
      <c r="A584" s="54"/>
      <c r="B584" s="58"/>
      <c r="C584" s="54"/>
      <c r="D584" s="54"/>
      <c r="E584" s="54"/>
      <c r="F584" s="54"/>
      <c r="G584" s="58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spans="1:26" ht="12.75" x14ac:dyDescent="0.2">
      <c r="A585" s="54"/>
      <c r="B585" s="58"/>
      <c r="C585" s="54"/>
      <c r="D585" s="54"/>
      <c r="E585" s="54"/>
      <c r="F585" s="54"/>
      <c r="G585" s="58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spans="1:26" ht="12.75" x14ac:dyDescent="0.2">
      <c r="A586" s="54"/>
      <c r="B586" s="58"/>
      <c r="C586" s="54"/>
      <c r="D586" s="54"/>
      <c r="E586" s="54"/>
      <c r="F586" s="54"/>
      <c r="G586" s="58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spans="1:26" ht="12.75" x14ac:dyDescent="0.2">
      <c r="A587" s="54"/>
      <c r="B587" s="58"/>
      <c r="C587" s="54"/>
      <c r="D587" s="54"/>
      <c r="E587" s="54"/>
      <c r="F587" s="54"/>
      <c r="G587" s="58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spans="1:26" ht="12.75" x14ac:dyDescent="0.2">
      <c r="A588" s="54"/>
      <c r="B588" s="58"/>
      <c r="C588" s="54"/>
      <c r="D588" s="54"/>
      <c r="E588" s="54"/>
      <c r="F588" s="54"/>
      <c r="G588" s="58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spans="1:26" ht="12.75" x14ac:dyDescent="0.2">
      <c r="A589" s="54"/>
      <c r="B589" s="58"/>
      <c r="C589" s="54"/>
      <c r="D589" s="54"/>
      <c r="E589" s="54"/>
      <c r="F589" s="54"/>
      <c r="G589" s="58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spans="1:26" ht="12.75" x14ac:dyDescent="0.2">
      <c r="A590" s="54"/>
      <c r="B590" s="58"/>
      <c r="C590" s="54"/>
      <c r="D590" s="54"/>
      <c r="E590" s="54"/>
      <c r="F590" s="54"/>
      <c r="G590" s="58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spans="1:26" ht="12.75" x14ac:dyDescent="0.2">
      <c r="A591" s="54"/>
      <c r="B591" s="58"/>
      <c r="C591" s="54"/>
      <c r="D591" s="54"/>
      <c r="E591" s="54"/>
      <c r="F591" s="54"/>
      <c r="G591" s="58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spans="1:26" ht="12.75" x14ac:dyDescent="0.2">
      <c r="A592" s="54"/>
      <c r="B592" s="58"/>
      <c r="C592" s="54"/>
      <c r="D592" s="54"/>
      <c r="E592" s="54"/>
      <c r="F592" s="54"/>
      <c r="G592" s="58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spans="1:26" ht="12.75" x14ac:dyDescent="0.2">
      <c r="A593" s="54"/>
      <c r="B593" s="58"/>
      <c r="C593" s="54"/>
      <c r="D593" s="54"/>
      <c r="E593" s="54"/>
      <c r="F593" s="54"/>
      <c r="G593" s="58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spans="1:26" ht="12.75" x14ac:dyDescent="0.2">
      <c r="A594" s="54"/>
      <c r="B594" s="58"/>
      <c r="C594" s="54"/>
      <c r="D594" s="54"/>
      <c r="E594" s="54"/>
      <c r="F594" s="54"/>
      <c r="G594" s="58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spans="1:26" ht="12.75" x14ac:dyDescent="0.2">
      <c r="A595" s="54"/>
      <c r="B595" s="58"/>
      <c r="C595" s="54"/>
      <c r="D595" s="54"/>
      <c r="E595" s="54"/>
      <c r="F595" s="54"/>
      <c r="G595" s="58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spans="1:26" ht="12.75" x14ac:dyDescent="0.2">
      <c r="A596" s="54"/>
      <c r="B596" s="58"/>
      <c r="C596" s="54"/>
      <c r="D596" s="54"/>
      <c r="E596" s="54"/>
      <c r="F596" s="54"/>
      <c r="G596" s="58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spans="1:26" ht="12.75" x14ac:dyDescent="0.2">
      <c r="A597" s="54"/>
      <c r="B597" s="58"/>
      <c r="C597" s="54"/>
      <c r="D597" s="54"/>
      <c r="E597" s="54"/>
      <c r="F597" s="54"/>
      <c r="G597" s="58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spans="1:26" ht="12.75" x14ac:dyDescent="0.2">
      <c r="A598" s="54"/>
      <c r="B598" s="58"/>
      <c r="C598" s="54"/>
      <c r="D598" s="54"/>
      <c r="E598" s="54"/>
      <c r="F598" s="54"/>
      <c r="G598" s="58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spans="1:26" ht="12.75" x14ac:dyDescent="0.2">
      <c r="A599" s="54"/>
      <c r="B599" s="58"/>
      <c r="C599" s="54"/>
      <c r="D599" s="54"/>
      <c r="E599" s="54"/>
      <c r="F599" s="54"/>
      <c r="G599" s="58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spans="1:26" ht="12.75" x14ac:dyDescent="0.2">
      <c r="A600" s="54"/>
      <c r="B600" s="58"/>
      <c r="C600" s="54"/>
      <c r="D600" s="54"/>
      <c r="E600" s="54"/>
      <c r="F600" s="54"/>
      <c r="G600" s="58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spans="1:26" ht="12.75" x14ac:dyDescent="0.2">
      <c r="A601" s="54"/>
      <c r="B601" s="58"/>
      <c r="C601" s="54"/>
      <c r="D601" s="54"/>
      <c r="E601" s="54"/>
      <c r="F601" s="54"/>
      <c r="G601" s="58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spans="1:26" ht="12.75" x14ac:dyDescent="0.2">
      <c r="A602" s="54"/>
      <c r="B602" s="58"/>
      <c r="C602" s="54"/>
      <c r="D602" s="54"/>
      <c r="E602" s="54"/>
      <c r="F602" s="54"/>
      <c r="G602" s="58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spans="1:26" ht="12.75" x14ac:dyDescent="0.2">
      <c r="A603" s="54"/>
      <c r="B603" s="58"/>
      <c r="C603" s="54"/>
      <c r="D603" s="54"/>
      <c r="E603" s="54"/>
      <c r="F603" s="54"/>
      <c r="G603" s="58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spans="1:26" ht="12.75" x14ac:dyDescent="0.2">
      <c r="A604" s="54"/>
      <c r="B604" s="58"/>
      <c r="C604" s="54"/>
      <c r="D604" s="54"/>
      <c r="E604" s="54"/>
      <c r="F604" s="54"/>
      <c r="G604" s="58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spans="1:26" ht="12.75" x14ac:dyDescent="0.2">
      <c r="A605" s="54"/>
      <c r="B605" s="58"/>
      <c r="C605" s="54"/>
      <c r="D605" s="54"/>
      <c r="E605" s="54"/>
      <c r="F605" s="54"/>
      <c r="G605" s="58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spans="1:26" ht="12.75" x14ac:dyDescent="0.2">
      <c r="A606" s="54"/>
      <c r="B606" s="58"/>
      <c r="C606" s="54"/>
      <c r="D606" s="54"/>
      <c r="E606" s="54"/>
      <c r="F606" s="54"/>
      <c r="G606" s="58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spans="1:26" ht="12.75" x14ac:dyDescent="0.2">
      <c r="A607" s="54"/>
      <c r="B607" s="58"/>
      <c r="C607" s="54"/>
      <c r="D607" s="54"/>
      <c r="E607" s="54"/>
      <c r="F607" s="54"/>
      <c r="G607" s="58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spans="1:26" ht="12.75" x14ac:dyDescent="0.2">
      <c r="A608" s="54"/>
      <c r="B608" s="58"/>
      <c r="C608" s="54"/>
      <c r="D608" s="54"/>
      <c r="E608" s="54"/>
      <c r="F608" s="54"/>
      <c r="G608" s="58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spans="1:26" ht="12.75" x14ac:dyDescent="0.2">
      <c r="A609" s="54"/>
      <c r="B609" s="58"/>
      <c r="C609" s="54"/>
      <c r="D609" s="54"/>
      <c r="E609" s="54"/>
      <c r="F609" s="54"/>
      <c r="G609" s="58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spans="1:26" ht="12.75" x14ac:dyDescent="0.2">
      <c r="A610" s="54"/>
      <c r="B610" s="58"/>
      <c r="C610" s="54"/>
      <c r="D610" s="54"/>
      <c r="E610" s="54"/>
      <c r="F610" s="54"/>
      <c r="G610" s="58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spans="1:26" ht="12.75" x14ac:dyDescent="0.2">
      <c r="A611" s="54"/>
      <c r="B611" s="58"/>
      <c r="C611" s="54"/>
      <c r="D611" s="54"/>
      <c r="E611" s="54"/>
      <c r="F611" s="54"/>
      <c r="G611" s="58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spans="1:26" ht="12.75" x14ac:dyDescent="0.2">
      <c r="A612" s="54"/>
      <c r="B612" s="58"/>
      <c r="C612" s="54"/>
      <c r="D612" s="54"/>
      <c r="E612" s="54"/>
      <c r="F612" s="54"/>
      <c r="G612" s="58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spans="1:26" ht="12.75" x14ac:dyDescent="0.2">
      <c r="A613" s="54"/>
      <c r="B613" s="58"/>
      <c r="C613" s="54"/>
      <c r="D613" s="54"/>
      <c r="E613" s="54"/>
      <c r="F613" s="54"/>
      <c r="G613" s="58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spans="1:26" ht="12.75" x14ac:dyDescent="0.2">
      <c r="A614" s="54"/>
      <c r="B614" s="58"/>
      <c r="C614" s="54"/>
      <c r="D614" s="54"/>
      <c r="E614" s="54"/>
      <c r="F614" s="54"/>
      <c r="G614" s="58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spans="1:26" ht="12.75" x14ac:dyDescent="0.2">
      <c r="A615" s="54"/>
      <c r="B615" s="58"/>
      <c r="C615" s="54"/>
      <c r="D615" s="54"/>
      <c r="E615" s="54"/>
      <c r="F615" s="54"/>
      <c r="G615" s="58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spans="1:26" ht="12.75" x14ac:dyDescent="0.2">
      <c r="A616" s="54"/>
      <c r="B616" s="58"/>
      <c r="C616" s="54"/>
      <c r="D616" s="54"/>
      <c r="E616" s="54"/>
      <c r="F616" s="54"/>
      <c r="G616" s="58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spans="1:26" ht="12.75" x14ac:dyDescent="0.2">
      <c r="A617" s="54"/>
      <c r="B617" s="58"/>
      <c r="C617" s="54"/>
      <c r="D617" s="54"/>
      <c r="E617" s="54"/>
      <c r="F617" s="54"/>
      <c r="G617" s="58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spans="1:26" ht="12.75" x14ac:dyDescent="0.2">
      <c r="A618" s="54"/>
      <c r="B618" s="58"/>
      <c r="C618" s="54"/>
      <c r="D618" s="54"/>
      <c r="E618" s="54"/>
      <c r="F618" s="54"/>
      <c r="G618" s="58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spans="1:26" ht="12.75" x14ac:dyDescent="0.2">
      <c r="A619" s="54"/>
      <c r="B619" s="58"/>
      <c r="C619" s="54"/>
      <c r="D619" s="54"/>
      <c r="E619" s="54"/>
      <c r="F619" s="54"/>
      <c r="G619" s="58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spans="1:26" ht="12.75" x14ac:dyDescent="0.2">
      <c r="A620" s="54"/>
      <c r="B620" s="58"/>
      <c r="C620" s="54"/>
      <c r="D620" s="54"/>
      <c r="E620" s="54"/>
      <c r="F620" s="54"/>
      <c r="G620" s="58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spans="1:26" ht="12.75" x14ac:dyDescent="0.2">
      <c r="A621" s="54"/>
      <c r="B621" s="58"/>
      <c r="C621" s="54"/>
      <c r="D621" s="54"/>
      <c r="E621" s="54"/>
      <c r="F621" s="54"/>
      <c r="G621" s="58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spans="1:26" ht="12.75" x14ac:dyDescent="0.2">
      <c r="A622" s="54"/>
      <c r="B622" s="58"/>
      <c r="C622" s="54"/>
      <c r="D622" s="54"/>
      <c r="E622" s="54"/>
      <c r="F622" s="54"/>
      <c r="G622" s="58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spans="1:26" ht="12.75" x14ac:dyDescent="0.2">
      <c r="A623" s="54"/>
      <c r="B623" s="58"/>
      <c r="C623" s="54"/>
      <c r="D623" s="54"/>
      <c r="E623" s="54"/>
      <c r="F623" s="54"/>
      <c r="G623" s="58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spans="1:26" ht="12.75" x14ac:dyDescent="0.2">
      <c r="A624" s="54"/>
      <c r="B624" s="58"/>
      <c r="C624" s="54"/>
      <c r="D624" s="54"/>
      <c r="E624" s="54"/>
      <c r="F624" s="54"/>
      <c r="G624" s="58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spans="1:26" ht="12.75" x14ac:dyDescent="0.2">
      <c r="A625" s="54"/>
      <c r="B625" s="58"/>
      <c r="C625" s="54"/>
      <c r="D625" s="54"/>
      <c r="E625" s="54"/>
      <c r="F625" s="54"/>
      <c r="G625" s="58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spans="1:26" ht="12.75" x14ac:dyDescent="0.2">
      <c r="A626" s="54"/>
      <c r="B626" s="58"/>
      <c r="C626" s="54"/>
      <c r="D626" s="54"/>
      <c r="E626" s="54"/>
      <c r="F626" s="54"/>
      <c r="G626" s="58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spans="1:26" ht="12.75" x14ac:dyDescent="0.2">
      <c r="A627" s="54"/>
      <c r="B627" s="58"/>
      <c r="C627" s="54"/>
      <c r="D627" s="54"/>
      <c r="E627" s="54"/>
      <c r="F627" s="54"/>
      <c r="G627" s="58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spans="1:26" ht="12.75" x14ac:dyDescent="0.2">
      <c r="A628" s="54"/>
      <c r="B628" s="58"/>
      <c r="C628" s="54"/>
      <c r="D628" s="54"/>
      <c r="E628" s="54"/>
      <c r="F628" s="54"/>
      <c r="G628" s="58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spans="1:26" ht="12.75" x14ac:dyDescent="0.2">
      <c r="A629" s="54"/>
      <c r="B629" s="58"/>
      <c r="C629" s="54"/>
      <c r="D629" s="54"/>
      <c r="E629" s="54"/>
      <c r="F629" s="54"/>
      <c r="G629" s="58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spans="1:26" ht="12.75" x14ac:dyDescent="0.2">
      <c r="A630" s="54"/>
      <c r="B630" s="58"/>
      <c r="C630" s="54"/>
      <c r="D630" s="54"/>
      <c r="E630" s="54"/>
      <c r="F630" s="54"/>
      <c r="G630" s="58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spans="1:26" ht="12.75" x14ac:dyDescent="0.2">
      <c r="A631" s="54"/>
      <c r="B631" s="58"/>
      <c r="C631" s="54"/>
      <c r="D631" s="54"/>
      <c r="E631" s="54"/>
      <c r="F631" s="54"/>
      <c r="G631" s="58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spans="1:26" ht="12.75" x14ac:dyDescent="0.2">
      <c r="A632" s="54"/>
      <c r="B632" s="58"/>
      <c r="C632" s="54"/>
      <c r="D632" s="54"/>
      <c r="E632" s="54"/>
      <c r="F632" s="54"/>
      <c r="G632" s="58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spans="1:26" ht="12.75" x14ac:dyDescent="0.2">
      <c r="A633" s="54"/>
      <c r="B633" s="58"/>
      <c r="C633" s="54"/>
      <c r="D633" s="54"/>
      <c r="E633" s="54"/>
      <c r="F633" s="54"/>
      <c r="G633" s="58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spans="1:26" ht="12.75" x14ac:dyDescent="0.2">
      <c r="A634" s="54"/>
      <c r="B634" s="58"/>
      <c r="C634" s="54"/>
      <c r="D634" s="54"/>
      <c r="E634" s="54"/>
      <c r="F634" s="54"/>
      <c r="G634" s="58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spans="1:26" ht="12.75" x14ac:dyDescent="0.2">
      <c r="A635" s="54"/>
      <c r="B635" s="58"/>
      <c r="C635" s="54"/>
      <c r="D635" s="54"/>
      <c r="E635" s="54"/>
      <c r="F635" s="54"/>
      <c r="G635" s="58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spans="1:26" ht="12.75" x14ac:dyDescent="0.2">
      <c r="A636" s="54"/>
      <c r="B636" s="58"/>
      <c r="C636" s="54"/>
      <c r="D636" s="54"/>
      <c r="E636" s="54"/>
      <c r="F636" s="54"/>
      <c r="G636" s="58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spans="1:26" ht="12.75" x14ac:dyDescent="0.2">
      <c r="A637" s="54"/>
      <c r="B637" s="58"/>
      <c r="C637" s="54"/>
      <c r="D637" s="54"/>
      <c r="E637" s="54"/>
      <c r="F637" s="54"/>
      <c r="G637" s="58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spans="1:26" ht="12.75" x14ac:dyDescent="0.2">
      <c r="A638" s="54"/>
      <c r="B638" s="58"/>
      <c r="C638" s="54"/>
      <c r="D638" s="54"/>
      <c r="E638" s="54"/>
      <c r="F638" s="54"/>
      <c r="G638" s="58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spans="1:26" ht="12.75" x14ac:dyDescent="0.2">
      <c r="A639" s="54"/>
      <c r="B639" s="58"/>
      <c r="C639" s="54"/>
      <c r="D639" s="54"/>
      <c r="E639" s="54"/>
      <c r="F639" s="54"/>
      <c r="G639" s="58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spans="1:26" ht="12.75" x14ac:dyDescent="0.2">
      <c r="A640" s="54"/>
      <c r="B640" s="58"/>
      <c r="C640" s="54"/>
      <c r="D640" s="54"/>
      <c r="E640" s="54"/>
      <c r="F640" s="54"/>
      <c r="G640" s="58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spans="1:26" ht="12.75" x14ac:dyDescent="0.2">
      <c r="A641" s="54"/>
      <c r="B641" s="58"/>
      <c r="C641" s="54"/>
      <c r="D641" s="54"/>
      <c r="E641" s="54"/>
      <c r="F641" s="54"/>
      <c r="G641" s="58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spans="1:26" ht="12.75" x14ac:dyDescent="0.2">
      <c r="A642" s="54"/>
      <c r="B642" s="58"/>
      <c r="C642" s="54"/>
      <c r="D642" s="54"/>
      <c r="E642" s="54"/>
      <c r="F642" s="54"/>
      <c r="G642" s="58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spans="1:26" ht="12.75" x14ac:dyDescent="0.2">
      <c r="A643" s="54"/>
      <c r="B643" s="58"/>
      <c r="C643" s="54"/>
      <c r="D643" s="54"/>
      <c r="E643" s="54"/>
      <c r="F643" s="54"/>
      <c r="G643" s="58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spans="1:26" ht="12.75" x14ac:dyDescent="0.2">
      <c r="A644" s="54"/>
      <c r="B644" s="58"/>
      <c r="C644" s="54"/>
      <c r="D644" s="54"/>
      <c r="E644" s="54"/>
      <c r="F644" s="54"/>
      <c r="G644" s="58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spans="1:26" ht="12.75" x14ac:dyDescent="0.2">
      <c r="A645" s="54"/>
      <c r="B645" s="58"/>
      <c r="C645" s="54"/>
      <c r="D645" s="54"/>
      <c r="E645" s="54"/>
      <c r="F645" s="54"/>
      <c r="G645" s="58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spans="1:26" ht="12.75" x14ac:dyDescent="0.2">
      <c r="A646" s="54"/>
      <c r="B646" s="58"/>
      <c r="C646" s="54"/>
      <c r="D646" s="54"/>
      <c r="E646" s="54"/>
      <c r="F646" s="54"/>
      <c r="G646" s="58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spans="1:26" ht="12.75" x14ac:dyDescent="0.2">
      <c r="A647" s="54"/>
      <c r="B647" s="58"/>
      <c r="C647" s="54"/>
      <c r="D647" s="54"/>
      <c r="E647" s="54"/>
      <c r="F647" s="54"/>
      <c r="G647" s="58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spans="1:26" ht="12.75" x14ac:dyDescent="0.2">
      <c r="A648" s="54"/>
      <c r="B648" s="58"/>
      <c r="C648" s="54"/>
      <c r="D648" s="54"/>
      <c r="E648" s="54"/>
      <c r="F648" s="54"/>
      <c r="G648" s="58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spans="1:26" ht="12.75" x14ac:dyDescent="0.2">
      <c r="A649" s="54"/>
      <c r="B649" s="58"/>
      <c r="C649" s="54"/>
      <c r="D649" s="54"/>
      <c r="E649" s="54"/>
      <c r="F649" s="54"/>
      <c r="G649" s="58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spans="1:26" ht="12.75" x14ac:dyDescent="0.2">
      <c r="A650" s="54"/>
      <c r="B650" s="58"/>
      <c r="C650" s="54"/>
      <c r="D650" s="54"/>
      <c r="E650" s="54"/>
      <c r="F650" s="54"/>
      <c r="G650" s="58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spans="1:26" ht="12.75" x14ac:dyDescent="0.2">
      <c r="A651" s="54"/>
      <c r="B651" s="58"/>
      <c r="C651" s="54"/>
      <c r="D651" s="54"/>
      <c r="E651" s="54"/>
      <c r="F651" s="54"/>
      <c r="G651" s="58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spans="1:26" ht="12.75" x14ac:dyDescent="0.2">
      <c r="A652" s="54"/>
      <c r="B652" s="58"/>
      <c r="C652" s="54"/>
      <c r="D652" s="54"/>
      <c r="E652" s="54"/>
      <c r="F652" s="54"/>
      <c r="G652" s="58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spans="1:26" ht="12.75" x14ac:dyDescent="0.2">
      <c r="A653" s="54"/>
      <c r="B653" s="58"/>
      <c r="C653" s="54"/>
      <c r="D653" s="54"/>
      <c r="E653" s="54"/>
      <c r="F653" s="54"/>
      <c r="G653" s="58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spans="1:26" ht="12.75" x14ac:dyDescent="0.2">
      <c r="A654" s="54"/>
      <c r="B654" s="58"/>
      <c r="C654" s="54"/>
      <c r="D654" s="54"/>
      <c r="E654" s="54"/>
      <c r="F654" s="54"/>
      <c r="G654" s="58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spans="1:26" ht="12.75" x14ac:dyDescent="0.2">
      <c r="A655" s="54"/>
      <c r="B655" s="58"/>
      <c r="C655" s="54"/>
      <c r="D655" s="54"/>
      <c r="E655" s="54"/>
      <c r="F655" s="54"/>
      <c r="G655" s="58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spans="1:26" ht="12.75" x14ac:dyDescent="0.2">
      <c r="A656" s="54"/>
      <c r="B656" s="58"/>
      <c r="C656" s="54"/>
      <c r="D656" s="54"/>
      <c r="E656" s="54"/>
      <c r="F656" s="54"/>
      <c r="G656" s="58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spans="1:26" ht="12.75" x14ac:dyDescent="0.2">
      <c r="A657" s="54"/>
      <c r="B657" s="58"/>
      <c r="C657" s="54"/>
      <c r="D657" s="54"/>
      <c r="E657" s="54"/>
      <c r="F657" s="54"/>
      <c r="G657" s="58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spans="1:26" ht="12.75" x14ac:dyDescent="0.2">
      <c r="A658" s="54"/>
      <c r="B658" s="58"/>
      <c r="C658" s="54"/>
      <c r="D658" s="54"/>
      <c r="E658" s="54"/>
      <c r="F658" s="54"/>
      <c r="G658" s="58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spans="1:26" ht="12.75" x14ac:dyDescent="0.2">
      <c r="A659" s="54"/>
      <c r="B659" s="58"/>
      <c r="C659" s="54"/>
      <c r="D659" s="54"/>
      <c r="E659" s="54"/>
      <c r="F659" s="54"/>
      <c r="G659" s="58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spans="1:26" ht="12.75" x14ac:dyDescent="0.2">
      <c r="A660" s="54"/>
      <c r="B660" s="58"/>
      <c r="C660" s="54"/>
      <c r="D660" s="54"/>
      <c r="E660" s="54"/>
      <c r="F660" s="54"/>
      <c r="G660" s="58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spans="1:26" ht="12.75" x14ac:dyDescent="0.2">
      <c r="A661" s="54"/>
      <c r="B661" s="58"/>
      <c r="C661" s="54"/>
      <c r="D661" s="54"/>
      <c r="E661" s="54"/>
      <c r="F661" s="54"/>
      <c r="G661" s="58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spans="1:26" ht="12.75" x14ac:dyDescent="0.2">
      <c r="A662" s="54"/>
      <c r="B662" s="58"/>
      <c r="C662" s="54"/>
      <c r="D662" s="54"/>
      <c r="E662" s="54"/>
      <c r="F662" s="54"/>
      <c r="G662" s="58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spans="1:26" ht="12.75" x14ac:dyDescent="0.2">
      <c r="A663" s="54"/>
      <c r="B663" s="58"/>
      <c r="C663" s="54"/>
      <c r="D663" s="54"/>
      <c r="E663" s="54"/>
      <c r="F663" s="54"/>
      <c r="G663" s="58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spans="1:26" ht="12.75" x14ac:dyDescent="0.2">
      <c r="A664" s="54"/>
      <c r="B664" s="58"/>
      <c r="C664" s="54"/>
      <c r="D664" s="54"/>
      <c r="E664" s="54"/>
      <c r="F664" s="54"/>
      <c r="G664" s="58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spans="1:26" ht="12.75" x14ac:dyDescent="0.2">
      <c r="A665" s="54"/>
      <c r="B665" s="58"/>
      <c r="C665" s="54"/>
      <c r="D665" s="54"/>
      <c r="E665" s="54"/>
      <c r="F665" s="54"/>
      <c r="G665" s="58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spans="1:26" ht="12.75" x14ac:dyDescent="0.2">
      <c r="A666" s="54"/>
      <c r="B666" s="58"/>
      <c r="C666" s="54"/>
      <c r="D666" s="54"/>
      <c r="E666" s="54"/>
      <c r="F666" s="54"/>
      <c r="G666" s="58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spans="1:26" ht="12.75" x14ac:dyDescent="0.2">
      <c r="A667" s="54"/>
      <c r="B667" s="58"/>
      <c r="C667" s="54"/>
      <c r="D667" s="54"/>
      <c r="E667" s="54"/>
      <c r="F667" s="54"/>
      <c r="G667" s="58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spans="1:26" ht="12.75" x14ac:dyDescent="0.2">
      <c r="A668" s="54"/>
      <c r="B668" s="58"/>
      <c r="C668" s="54"/>
      <c r="D668" s="54"/>
      <c r="E668" s="54"/>
      <c r="F668" s="54"/>
      <c r="G668" s="58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spans="1:26" ht="12.75" x14ac:dyDescent="0.2">
      <c r="A669" s="54"/>
      <c r="B669" s="58"/>
      <c r="C669" s="54"/>
      <c r="D669" s="54"/>
      <c r="E669" s="54"/>
      <c r="F669" s="54"/>
      <c r="G669" s="58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spans="1:26" ht="12.75" x14ac:dyDescent="0.2">
      <c r="A670" s="54"/>
      <c r="B670" s="58"/>
      <c r="C670" s="54"/>
      <c r="D670" s="54"/>
      <c r="E670" s="54"/>
      <c r="F670" s="54"/>
      <c r="G670" s="58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spans="1:26" ht="12.75" x14ac:dyDescent="0.2">
      <c r="A671" s="54"/>
      <c r="B671" s="58"/>
      <c r="C671" s="54"/>
      <c r="D671" s="54"/>
      <c r="E671" s="54"/>
      <c r="F671" s="54"/>
      <c r="G671" s="58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spans="1:26" ht="12.75" x14ac:dyDescent="0.2">
      <c r="A672" s="54"/>
      <c r="B672" s="58"/>
      <c r="C672" s="54"/>
      <c r="D672" s="54"/>
      <c r="E672" s="54"/>
      <c r="F672" s="54"/>
      <c r="G672" s="58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spans="1:26" ht="12.75" x14ac:dyDescent="0.2">
      <c r="A673" s="54"/>
      <c r="B673" s="58"/>
      <c r="C673" s="54"/>
      <c r="D673" s="54"/>
      <c r="E673" s="54"/>
      <c r="F673" s="54"/>
      <c r="G673" s="58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spans="1:26" ht="12.75" x14ac:dyDescent="0.2">
      <c r="A674" s="54"/>
      <c r="B674" s="58"/>
      <c r="C674" s="54"/>
      <c r="D674" s="54"/>
      <c r="E674" s="54"/>
      <c r="F674" s="54"/>
      <c r="G674" s="58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spans="1:26" ht="12.75" x14ac:dyDescent="0.2">
      <c r="A675" s="54"/>
      <c r="B675" s="58"/>
      <c r="C675" s="54"/>
      <c r="D675" s="54"/>
      <c r="E675" s="54"/>
      <c r="F675" s="54"/>
      <c r="G675" s="58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spans="1:26" ht="12.75" x14ac:dyDescent="0.2">
      <c r="A676" s="54"/>
      <c r="B676" s="58"/>
      <c r="C676" s="54"/>
      <c r="D676" s="54"/>
      <c r="E676" s="54"/>
      <c r="F676" s="54"/>
      <c r="G676" s="58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spans="1:26" ht="12.75" x14ac:dyDescent="0.2">
      <c r="A677" s="54"/>
      <c r="B677" s="58"/>
      <c r="C677" s="54"/>
      <c r="D677" s="54"/>
      <c r="E677" s="54"/>
      <c r="F677" s="54"/>
      <c r="G677" s="58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spans="1:26" ht="12.75" x14ac:dyDescent="0.2">
      <c r="A678" s="54"/>
      <c r="B678" s="58"/>
      <c r="C678" s="54"/>
      <c r="D678" s="54"/>
      <c r="E678" s="54"/>
      <c r="F678" s="54"/>
      <c r="G678" s="58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spans="1:26" ht="12.75" x14ac:dyDescent="0.2">
      <c r="A679" s="54"/>
      <c r="B679" s="58"/>
      <c r="C679" s="54"/>
      <c r="D679" s="54"/>
      <c r="E679" s="54"/>
      <c r="F679" s="54"/>
      <c r="G679" s="58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spans="1:26" ht="12.75" x14ac:dyDescent="0.2">
      <c r="A680" s="54"/>
      <c r="B680" s="58"/>
      <c r="C680" s="54"/>
      <c r="D680" s="54"/>
      <c r="E680" s="54"/>
      <c r="F680" s="54"/>
      <c r="G680" s="58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spans="1:26" ht="12.75" x14ac:dyDescent="0.2">
      <c r="A681" s="54"/>
      <c r="B681" s="58"/>
      <c r="C681" s="54"/>
      <c r="D681" s="54"/>
      <c r="E681" s="54"/>
      <c r="F681" s="54"/>
      <c r="G681" s="58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spans="1:26" ht="12.75" x14ac:dyDescent="0.2">
      <c r="A682" s="54"/>
      <c r="B682" s="58"/>
      <c r="C682" s="54"/>
      <c r="D682" s="54"/>
      <c r="E682" s="54"/>
      <c r="F682" s="54"/>
      <c r="G682" s="58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spans="1:26" ht="12.75" x14ac:dyDescent="0.2">
      <c r="A683" s="54"/>
      <c r="B683" s="58"/>
      <c r="C683" s="54"/>
      <c r="D683" s="54"/>
      <c r="E683" s="54"/>
      <c r="F683" s="54"/>
      <c r="G683" s="58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spans="1:26" ht="12.75" x14ac:dyDescent="0.2">
      <c r="A684" s="54"/>
      <c r="B684" s="58"/>
      <c r="C684" s="54"/>
      <c r="D684" s="54"/>
      <c r="E684" s="54"/>
      <c r="F684" s="54"/>
      <c r="G684" s="58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spans="1:26" ht="12.75" x14ac:dyDescent="0.2">
      <c r="A685" s="54"/>
      <c r="B685" s="58"/>
      <c r="C685" s="54"/>
      <c r="D685" s="54"/>
      <c r="E685" s="54"/>
      <c r="F685" s="54"/>
      <c r="G685" s="58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spans="1:26" ht="12.75" x14ac:dyDescent="0.2">
      <c r="A686" s="54"/>
      <c r="B686" s="58"/>
      <c r="C686" s="54"/>
      <c r="D686" s="54"/>
      <c r="E686" s="54"/>
      <c r="F686" s="54"/>
      <c r="G686" s="58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spans="1:26" ht="12.75" x14ac:dyDescent="0.2">
      <c r="A687" s="54"/>
      <c r="B687" s="58"/>
      <c r="C687" s="54"/>
      <c r="D687" s="54"/>
      <c r="E687" s="54"/>
      <c r="F687" s="54"/>
      <c r="G687" s="58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spans="1:26" ht="12.75" x14ac:dyDescent="0.2">
      <c r="A688" s="54"/>
      <c r="B688" s="58"/>
      <c r="C688" s="54"/>
      <c r="D688" s="54"/>
      <c r="E688" s="54"/>
      <c r="F688" s="54"/>
      <c r="G688" s="58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spans="1:26" ht="12.75" x14ac:dyDescent="0.2">
      <c r="A689" s="54"/>
      <c r="B689" s="58"/>
      <c r="C689" s="54"/>
      <c r="D689" s="54"/>
      <c r="E689" s="54"/>
      <c r="F689" s="54"/>
      <c r="G689" s="58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spans="1:26" ht="12.75" x14ac:dyDescent="0.2">
      <c r="A690" s="54"/>
      <c r="B690" s="58"/>
      <c r="C690" s="54"/>
      <c r="D690" s="54"/>
      <c r="E690" s="54"/>
      <c r="F690" s="54"/>
      <c r="G690" s="58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spans="1:26" ht="12.75" x14ac:dyDescent="0.2">
      <c r="A691" s="54"/>
      <c r="B691" s="58"/>
      <c r="C691" s="54"/>
      <c r="D691" s="54"/>
      <c r="E691" s="54"/>
      <c r="F691" s="54"/>
      <c r="G691" s="58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spans="1:26" ht="12.75" x14ac:dyDescent="0.2">
      <c r="A692" s="54"/>
      <c r="B692" s="58"/>
      <c r="C692" s="54"/>
      <c r="D692" s="54"/>
      <c r="E692" s="54"/>
      <c r="F692" s="54"/>
      <c r="G692" s="58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spans="1:26" ht="12.75" x14ac:dyDescent="0.2">
      <c r="A693" s="54"/>
      <c r="B693" s="58"/>
      <c r="C693" s="54"/>
      <c r="D693" s="54"/>
      <c r="E693" s="54"/>
      <c r="F693" s="54"/>
      <c r="G693" s="58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spans="1:26" ht="12.75" x14ac:dyDescent="0.2">
      <c r="A694" s="54"/>
      <c r="B694" s="58"/>
      <c r="C694" s="54"/>
      <c r="D694" s="54"/>
      <c r="E694" s="54"/>
      <c r="F694" s="54"/>
      <c r="G694" s="58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spans="1:26" ht="12.75" x14ac:dyDescent="0.2">
      <c r="A695" s="54"/>
      <c r="B695" s="58"/>
      <c r="C695" s="54"/>
      <c r="D695" s="54"/>
      <c r="E695" s="54"/>
      <c r="F695" s="54"/>
      <c r="G695" s="58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spans="1:26" ht="12.75" x14ac:dyDescent="0.2">
      <c r="A696" s="54"/>
      <c r="B696" s="58"/>
      <c r="C696" s="54"/>
      <c r="D696" s="54"/>
      <c r="E696" s="54"/>
      <c r="F696" s="54"/>
      <c r="G696" s="58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spans="1:26" ht="12.75" x14ac:dyDescent="0.2">
      <c r="A697" s="54"/>
      <c r="B697" s="58"/>
      <c r="C697" s="54"/>
      <c r="D697" s="54"/>
      <c r="E697" s="54"/>
      <c r="F697" s="54"/>
      <c r="G697" s="58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spans="1:26" ht="12.75" x14ac:dyDescent="0.2">
      <c r="A698" s="54"/>
      <c r="B698" s="58"/>
      <c r="C698" s="54"/>
      <c r="D698" s="54"/>
      <c r="E698" s="54"/>
      <c r="F698" s="54"/>
      <c r="G698" s="58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spans="1:26" ht="12.75" x14ac:dyDescent="0.2">
      <c r="A699" s="54"/>
      <c r="B699" s="58"/>
      <c r="C699" s="54"/>
      <c r="D699" s="54"/>
      <c r="E699" s="54"/>
      <c r="F699" s="54"/>
      <c r="G699" s="58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spans="1:26" ht="12.75" x14ac:dyDescent="0.2">
      <c r="A700" s="54"/>
      <c r="B700" s="58"/>
      <c r="C700" s="54"/>
      <c r="D700" s="54"/>
      <c r="E700" s="54"/>
      <c r="F700" s="54"/>
      <c r="G700" s="58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spans="1:26" ht="12.75" x14ac:dyDescent="0.2">
      <c r="A701" s="54"/>
      <c r="B701" s="58"/>
      <c r="C701" s="54"/>
      <c r="D701" s="54"/>
      <c r="E701" s="54"/>
      <c r="F701" s="54"/>
      <c r="G701" s="58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spans="1:26" ht="12.75" x14ac:dyDescent="0.2">
      <c r="A702" s="54"/>
      <c r="B702" s="58"/>
      <c r="C702" s="54"/>
      <c r="D702" s="54"/>
      <c r="E702" s="54"/>
      <c r="F702" s="54"/>
      <c r="G702" s="58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spans="1:26" ht="12.75" x14ac:dyDescent="0.2">
      <c r="A703" s="54"/>
      <c r="B703" s="58"/>
      <c r="C703" s="54"/>
      <c r="D703" s="54"/>
      <c r="E703" s="54"/>
      <c r="F703" s="54"/>
      <c r="G703" s="58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spans="1:26" ht="12.75" x14ac:dyDescent="0.2">
      <c r="A704" s="54"/>
      <c r="B704" s="58"/>
      <c r="C704" s="54"/>
      <c r="D704" s="54"/>
      <c r="E704" s="54"/>
      <c r="F704" s="54"/>
      <c r="G704" s="58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spans="1:26" ht="12.75" x14ac:dyDescent="0.2">
      <c r="A705" s="54"/>
      <c r="B705" s="58"/>
      <c r="C705" s="54"/>
      <c r="D705" s="54"/>
      <c r="E705" s="54"/>
      <c r="F705" s="54"/>
      <c r="G705" s="58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spans="1:26" ht="12.75" x14ac:dyDescent="0.2">
      <c r="A706" s="54"/>
      <c r="B706" s="58"/>
      <c r="C706" s="54"/>
      <c r="D706" s="54"/>
      <c r="E706" s="54"/>
      <c r="F706" s="54"/>
      <c r="G706" s="58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spans="1:26" ht="12.75" x14ac:dyDescent="0.2">
      <c r="A707" s="54"/>
      <c r="B707" s="58"/>
      <c r="C707" s="54"/>
      <c r="D707" s="54"/>
      <c r="E707" s="54"/>
      <c r="F707" s="54"/>
      <c r="G707" s="58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spans="1:26" ht="12.75" x14ac:dyDescent="0.2">
      <c r="A708" s="54"/>
      <c r="B708" s="58"/>
      <c r="C708" s="54"/>
      <c r="D708" s="54"/>
      <c r="E708" s="54"/>
      <c r="F708" s="54"/>
      <c r="G708" s="58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spans="1:26" ht="12.75" x14ac:dyDescent="0.2">
      <c r="A709" s="54"/>
      <c r="B709" s="58"/>
      <c r="C709" s="54"/>
      <c r="D709" s="54"/>
      <c r="E709" s="54"/>
      <c r="F709" s="54"/>
      <c r="G709" s="58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spans="1:26" ht="12.75" x14ac:dyDescent="0.2">
      <c r="A710" s="54"/>
      <c r="B710" s="58"/>
      <c r="C710" s="54"/>
      <c r="D710" s="54"/>
      <c r="E710" s="54"/>
      <c r="F710" s="54"/>
      <c r="G710" s="58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spans="1:26" ht="12.75" x14ac:dyDescent="0.2">
      <c r="A711" s="54"/>
      <c r="B711" s="58"/>
      <c r="C711" s="54"/>
      <c r="D711" s="54"/>
      <c r="E711" s="54"/>
      <c r="F711" s="54"/>
      <c r="G711" s="58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spans="1:26" ht="12.75" x14ac:dyDescent="0.2">
      <c r="A712" s="54"/>
      <c r="B712" s="58"/>
      <c r="C712" s="54"/>
      <c r="D712" s="54"/>
      <c r="E712" s="54"/>
      <c r="F712" s="54"/>
      <c r="G712" s="58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spans="1:26" ht="12.75" x14ac:dyDescent="0.2">
      <c r="A713" s="54"/>
      <c r="B713" s="58"/>
      <c r="C713" s="54"/>
      <c r="D713" s="54"/>
      <c r="E713" s="54"/>
      <c r="F713" s="54"/>
      <c r="G713" s="58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spans="1:26" ht="12.75" x14ac:dyDescent="0.2">
      <c r="A714" s="54"/>
      <c r="B714" s="58"/>
      <c r="C714" s="54"/>
      <c r="D714" s="54"/>
      <c r="E714" s="54"/>
      <c r="F714" s="54"/>
      <c r="G714" s="58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spans="1:26" ht="12.75" x14ac:dyDescent="0.2">
      <c r="A715" s="54"/>
      <c r="B715" s="58"/>
      <c r="C715" s="54"/>
      <c r="D715" s="54"/>
      <c r="E715" s="54"/>
      <c r="F715" s="54"/>
      <c r="G715" s="58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spans="1:26" ht="12.75" x14ac:dyDescent="0.2">
      <c r="A716" s="54"/>
      <c r="B716" s="58"/>
      <c r="C716" s="54"/>
      <c r="D716" s="54"/>
      <c r="E716" s="54"/>
      <c r="F716" s="54"/>
      <c r="G716" s="58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spans="1:26" ht="12.75" x14ac:dyDescent="0.2">
      <c r="A717" s="54"/>
      <c r="B717" s="58"/>
      <c r="C717" s="54"/>
      <c r="D717" s="54"/>
      <c r="E717" s="54"/>
      <c r="F717" s="54"/>
      <c r="G717" s="58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spans="1:26" ht="12.75" x14ac:dyDescent="0.2">
      <c r="A718" s="54"/>
      <c r="B718" s="58"/>
      <c r="C718" s="54"/>
      <c r="D718" s="54"/>
      <c r="E718" s="54"/>
      <c r="F718" s="54"/>
      <c r="G718" s="58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spans="1:26" ht="12.75" x14ac:dyDescent="0.2">
      <c r="A719" s="54"/>
      <c r="B719" s="58"/>
      <c r="C719" s="54"/>
      <c r="D719" s="54"/>
      <c r="E719" s="54"/>
      <c r="F719" s="54"/>
      <c r="G719" s="58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spans="1:26" ht="12.75" x14ac:dyDescent="0.2">
      <c r="A720" s="54"/>
      <c r="B720" s="58"/>
      <c r="C720" s="54"/>
      <c r="D720" s="54"/>
      <c r="E720" s="54"/>
      <c r="F720" s="54"/>
      <c r="G720" s="58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spans="1:26" ht="12.75" x14ac:dyDescent="0.2">
      <c r="A721" s="54"/>
      <c r="B721" s="58"/>
      <c r="C721" s="54"/>
      <c r="D721" s="54"/>
      <c r="E721" s="54"/>
      <c r="F721" s="54"/>
      <c r="G721" s="58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spans="1:26" ht="12.75" x14ac:dyDescent="0.2">
      <c r="A722" s="54"/>
      <c r="B722" s="58"/>
      <c r="C722" s="54"/>
      <c r="D722" s="54"/>
      <c r="E722" s="54"/>
      <c r="F722" s="54"/>
      <c r="G722" s="58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spans="1:26" ht="12.75" x14ac:dyDescent="0.2">
      <c r="A723" s="54"/>
      <c r="B723" s="58"/>
      <c r="C723" s="54"/>
      <c r="D723" s="54"/>
      <c r="E723" s="54"/>
      <c r="F723" s="54"/>
      <c r="G723" s="58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spans="1:26" ht="12.75" x14ac:dyDescent="0.2">
      <c r="A724" s="54"/>
      <c r="B724" s="58"/>
      <c r="C724" s="54"/>
      <c r="D724" s="54"/>
      <c r="E724" s="54"/>
      <c r="F724" s="54"/>
      <c r="G724" s="58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spans="1:26" ht="12.75" x14ac:dyDescent="0.2">
      <c r="A725" s="54"/>
      <c r="B725" s="58"/>
      <c r="C725" s="54"/>
      <c r="D725" s="54"/>
      <c r="E725" s="54"/>
      <c r="F725" s="54"/>
      <c r="G725" s="58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spans="1:26" ht="12.75" x14ac:dyDescent="0.2">
      <c r="A726" s="54"/>
      <c r="B726" s="58"/>
      <c r="C726" s="54"/>
      <c r="D726" s="54"/>
      <c r="E726" s="54"/>
      <c r="F726" s="54"/>
      <c r="G726" s="58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spans="1:26" ht="12.75" x14ac:dyDescent="0.2">
      <c r="A727" s="54"/>
      <c r="B727" s="58"/>
      <c r="C727" s="54"/>
      <c r="D727" s="54"/>
      <c r="E727" s="54"/>
      <c r="F727" s="54"/>
      <c r="G727" s="58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spans="1:26" ht="12.75" x14ac:dyDescent="0.2">
      <c r="A728" s="54"/>
      <c r="B728" s="58"/>
      <c r="C728" s="54"/>
      <c r="D728" s="54"/>
      <c r="E728" s="54"/>
      <c r="F728" s="54"/>
      <c r="G728" s="58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spans="1:26" ht="12.75" x14ac:dyDescent="0.2">
      <c r="A729" s="54"/>
      <c r="B729" s="58"/>
      <c r="C729" s="54"/>
      <c r="D729" s="54"/>
      <c r="E729" s="54"/>
      <c r="F729" s="54"/>
      <c r="G729" s="58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spans="1:26" ht="12.75" x14ac:dyDescent="0.2">
      <c r="A730" s="54"/>
      <c r="B730" s="58"/>
      <c r="C730" s="54"/>
      <c r="D730" s="54"/>
      <c r="E730" s="54"/>
      <c r="F730" s="54"/>
      <c r="G730" s="58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spans="1:26" ht="12.75" x14ac:dyDescent="0.2">
      <c r="A731" s="54"/>
      <c r="B731" s="58"/>
      <c r="C731" s="54"/>
      <c r="D731" s="54"/>
      <c r="E731" s="54"/>
      <c r="F731" s="54"/>
      <c r="G731" s="58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spans="1:26" ht="12.75" x14ac:dyDescent="0.2">
      <c r="A732" s="54"/>
      <c r="B732" s="58"/>
      <c r="C732" s="54"/>
      <c r="D732" s="54"/>
      <c r="E732" s="54"/>
      <c r="F732" s="54"/>
      <c r="G732" s="58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spans="1:26" ht="12.75" x14ac:dyDescent="0.2">
      <c r="A733" s="54"/>
      <c r="B733" s="58"/>
      <c r="C733" s="54"/>
      <c r="D733" s="54"/>
      <c r="E733" s="54"/>
      <c r="F733" s="54"/>
      <c r="G733" s="58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spans="1:26" ht="12.75" x14ac:dyDescent="0.2">
      <c r="A734" s="54"/>
      <c r="B734" s="58"/>
      <c r="C734" s="54"/>
      <c r="D734" s="54"/>
      <c r="E734" s="54"/>
      <c r="F734" s="54"/>
      <c r="G734" s="58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spans="1:26" ht="12.75" x14ac:dyDescent="0.2">
      <c r="A735" s="54"/>
      <c r="B735" s="58"/>
      <c r="C735" s="54"/>
      <c r="D735" s="54"/>
      <c r="E735" s="54"/>
      <c r="F735" s="54"/>
      <c r="G735" s="58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spans="1:26" ht="12.75" x14ac:dyDescent="0.2">
      <c r="A736" s="54"/>
      <c r="B736" s="58"/>
      <c r="C736" s="54"/>
      <c r="D736" s="54"/>
      <c r="E736" s="54"/>
      <c r="F736" s="54"/>
      <c r="G736" s="58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spans="1:26" ht="12.75" x14ac:dyDescent="0.2">
      <c r="A737" s="54"/>
      <c r="B737" s="58"/>
      <c r="C737" s="54"/>
      <c r="D737" s="54"/>
      <c r="E737" s="54"/>
      <c r="F737" s="54"/>
      <c r="G737" s="58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spans="1:26" ht="12.75" x14ac:dyDescent="0.2">
      <c r="A738" s="54"/>
      <c r="B738" s="58"/>
      <c r="C738" s="54"/>
      <c r="D738" s="54"/>
      <c r="E738" s="54"/>
      <c r="F738" s="54"/>
      <c r="G738" s="58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spans="1:26" ht="12.75" x14ac:dyDescent="0.2">
      <c r="A739" s="54"/>
      <c r="B739" s="58"/>
      <c r="C739" s="54"/>
      <c r="D739" s="54"/>
      <c r="E739" s="54"/>
      <c r="F739" s="54"/>
      <c r="G739" s="58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spans="1:26" ht="12.75" x14ac:dyDescent="0.2">
      <c r="A740" s="54"/>
      <c r="B740" s="58"/>
      <c r="C740" s="54"/>
      <c r="D740" s="54"/>
      <c r="E740" s="54"/>
      <c r="F740" s="54"/>
      <c r="G740" s="58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spans="1:26" ht="12.75" x14ac:dyDescent="0.2">
      <c r="A741" s="54"/>
      <c r="B741" s="58"/>
      <c r="C741" s="54"/>
      <c r="D741" s="54"/>
      <c r="E741" s="54"/>
      <c r="F741" s="54"/>
      <c r="G741" s="58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spans="1:26" ht="12.75" x14ac:dyDescent="0.2">
      <c r="A742" s="54"/>
      <c r="B742" s="58"/>
      <c r="C742" s="54"/>
      <c r="D742" s="54"/>
      <c r="E742" s="54"/>
      <c r="F742" s="54"/>
      <c r="G742" s="58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spans="1:26" ht="12.75" x14ac:dyDescent="0.2">
      <c r="A743" s="54"/>
      <c r="B743" s="58"/>
      <c r="C743" s="54"/>
      <c r="D743" s="54"/>
      <c r="E743" s="54"/>
      <c r="F743" s="54"/>
      <c r="G743" s="58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spans="1:26" ht="12.75" x14ac:dyDescent="0.2">
      <c r="A744" s="54"/>
      <c r="B744" s="58"/>
      <c r="C744" s="54"/>
      <c r="D744" s="54"/>
      <c r="E744" s="54"/>
      <c r="F744" s="54"/>
      <c r="G744" s="58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spans="1:26" ht="12.75" x14ac:dyDescent="0.2">
      <c r="A745" s="54"/>
      <c r="B745" s="58"/>
      <c r="C745" s="54"/>
      <c r="D745" s="54"/>
      <c r="E745" s="54"/>
      <c r="F745" s="54"/>
      <c r="G745" s="58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spans="1:26" ht="12.75" x14ac:dyDescent="0.2">
      <c r="A746" s="54"/>
      <c r="B746" s="58"/>
      <c r="C746" s="54"/>
      <c r="D746" s="54"/>
      <c r="E746" s="54"/>
      <c r="F746" s="54"/>
      <c r="G746" s="58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spans="1:26" ht="12.75" x14ac:dyDescent="0.2">
      <c r="A747" s="54"/>
      <c r="B747" s="58"/>
      <c r="C747" s="54"/>
      <c r="D747" s="54"/>
      <c r="E747" s="54"/>
      <c r="F747" s="54"/>
      <c r="G747" s="58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spans="1:26" ht="12.75" x14ac:dyDescent="0.2">
      <c r="A748" s="54"/>
      <c r="B748" s="58"/>
      <c r="C748" s="54"/>
      <c r="D748" s="54"/>
      <c r="E748" s="54"/>
      <c r="F748" s="54"/>
      <c r="G748" s="58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spans="1:26" ht="12.75" x14ac:dyDescent="0.2">
      <c r="A749" s="54"/>
      <c r="B749" s="58"/>
      <c r="C749" s="54"/>
      <c r="D749" s="54"/>
      <c r="E749" s="54"/>
      <c r="F749" s="54"/>
      <c r="G749" s="58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spans="1:26" ht="12.75" x14ac:dyDescent="0.2">
      <c r="A750" s="54"/>
      <c r="B750" s="58"/>
      <c r="C750" s="54"/>
      <c r="D750" s="54"/>
      <c r="E750" s="54"/>
      <c r="F750" s="54"/>
      <c r="G750" s="58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spans="1:26" ht="12.75" x14ac:dyDescent="0.2">
      <c r="A751" s="54"/>
      <c r="B751" s="58"/>
      <c r="C751" s="54"/>
      <c r="D751" s="54"/>
      <c r="E751" s="54"/>
      <c r="F751" s="54"/>
      <c r="G751" s="58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spans="1:26" ht="12.75" x14ac:dyDescent="0.2">
      <c r="A752" s="54"/>
      <c r="B752" s="58"/>
      <c r="C752" s="54"/>
      <c r="D752" s="54"/>
      <c r="E752" s="54"/>
      <c r="F752" s="54"/>
      <c r="G752" s="58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spans="1:26" ht="12.75" x14ac:dyDescent="0.2">
      <c r="A753" s="54"/>
      <c r="B753" s="58"/>
      <c r="C753" s="54"/>
      <c r="D753" s="54"/>
      <c r="E753" s="54"/>
      <c r="F753" s="54"/>
      <c r="G753" s="58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spans="1:26" ht="12.75" x14ac:dyDescent="0.2">
      <c r="A754" s="54"/>
      <c r="B754" s="58"/>
      <c r="C754" s="54"/>
      <c r="D754" s="54"/>
      <c r="E754" s="54"/>
      <c r="F754" s="54"/>
      <c r="G754" s="58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spans="1:26" ht="12.75" x14ac:dyDescent="0.2">
      <c r="A755" s="54"/>
      <c r="B755" s="58"/>
      <c r="C755" s="54"/>
      <c r="D755" s="54"/>
      <c r="E755" s="54"/>
      <c r="F755" s="54"/>
      <c r="G755" s="58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spans="1:26" ht="12.75" x14ac:dyDescent="0.2">
      <c r="A756" s="54"/>
      <c r="B756" s="58"/>
      <c r="C756" s="54"/>
      <c r="D756" s="54"/>
      <c r="E756" s="54"/>
      <c r="F756" s="54"/>
      <c r="G756" s="58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spans="1:26" ht="12.75" x14ac:dyDescent="0.2">
      <c r="A757" s="54"/>
      <c r="B757" s="58"/>
      <c r="C757" s="54"/>
      <c r="D757" s="54"/>
      <c r="E757" s="54"/>
      <c r="F757" s="54"/>
      <c r="G757" s="58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spans="1:26" ht="12.75" x14ac:dyDescent="0.2">
      <c r="A758" s="54"/>
      <c r="B758" s="58"/>
      <c r="C758" s="54"/>
      <c r="D758" s="54"/>
      <c r="E758" s="54"/>
      <c r="F758" s="54"/>
      <c r="G758" s="58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spans="1:26" ht="12.75" x14ac:dyDescent="0.2">
      <c r="A759" s="54"/>
      <c r="B759" s="58"/>
      <c r="C759" s="54"/>
      <c r="D759" s="54"/>
      <c r="E759" s="54"/>
      <c r="F759" s="54"/>
      <c r="G759" s="58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spans="1:26" ht="12.75" x14ac:dyDescent="0.2">
      <c r="A760" s="54"/>
      <c r="B760" s="58"/>
      <c r="C760" s="54"/>
      <c r="D760" s="54"/>
      <c r="E760" s="54"/>
      <c r="F760" s="54"/>
      <c r="G760" s="58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spans="1:26" ht="12.75" x14ac:dyDescent="0.2">
      <c r="A761" s="54"/>
      <c r="B761" s="58"/>
      <c r="C761" s="54"/>
      <c r="D761" s="54"/>
      <c r="E761" s="54"/>
      <c r="F761" s="54"/>
      <c r="G761" s="58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spans="1:26" ht="12.75" x14ac:dyDescent="0.2">
      <c r="A762" s="54"/>
      <c r="B762" s="58"/>
      <c r="C762" s="54"/>
      <c r="D762" s="54"/>
      <c r="E762" s="54"/>
      <c r="F762" s="54"/>
      <c r="G762" s="58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spans="1:26" ht="12.75" x14ac:dyDescent="0.2">
      <c r="A763" s="54"/>
      <c r="B763" s="58"/>
      <c r="C763" s="54"/>
      <c r="D763" s="54"/>
      <c r="E763" s="54"/>
      <c r="F763" s="54"/>
      <c r="G763" s="58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spans="1:26" ht="12.75" x14ac:dyDescent="0.2">
      <c r="A764" s="54"/>
      <c r="B764" s="58"/>
      <c r="C764" s="54"/>
      <c r="D764" s="54"/>
      <c r="E764" s="54"/>
      <c r="F764" s="54"/>
      <c r="G764" s="58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spans="1:26" ht="12.75" x14ac:dyDescent="0.2">
      <c r="A765" s="54"/>
      <c r="B765" s="58"/>
      <c r="C765" s="54"/>
      <c r="D765" s="54"/>
      <c r="E765" s="54"/>
      <c r="F765" s="54"/>
      <c r="G765" s="58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spans="1:26" ht="12.75" x14ac:dyDescent="0.2">
      <c r="A766" s="54"/>
      <c r="B766" s="58"/>
      <c r="C766" s="54"/>
      <c r="D766" s="54"/>
      <c r="E766" s="54"/>
      <c r="F766" s="54"/>
      <c r="G766" s="58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spans="1:26" ht="12.75" x14ac:dyDescent="0.2">
      <c r="A767" s="54"/>
      <c r="B767" s="58"/>
      <c r="C767" s="54"/>
      <c r="D767" s="54"/>
      <c r="E767" s="54"/>
      <c r="F767" s="54"/>
      <c r="G767" s="58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spans="1:26" ht="12.75" x14ac:dyDescent="0.2">
      <c r="A768" s="54"/>
      <c r="B768" s="58"/>
      <c r="C768" s="54"/>
      <c r="D768" s="54"/>
      <c r="E768" s="54"/>
      <c r="F768" s="54"/>
      <c r="G768" s="58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spans="1:26" ht="12.75" x14ac:dyDescent="0.2">
      <c r="A769" s="54"/>
      <c r="B769" s="58"/>
      <c r="C769" s="54"/>
      <c r="D769" s="54"/>
      <c r="E769" s="54"/>
      <c r="F769" s="54"/>
      <c r="G769" s="58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spans="1:26" ht="12.75" x14ac:dyDescent="0.2">
      <c r="A770" s="54"/>
      <c r="B770" s="58"/>
      <c r="C770" s="54"/>
      <c r="D770" s="54"/>
      <c r="E770" s="54"/>
      <c r="F770" s="54"/>
      <c r="G770" s="58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spans="1:26" ht="12.75" x14ac:dyDescent="0.2">
      <c r="A771" s="54"/>
      <c r="B771" s="58"/>
      <c r="C771" s="54"/>
      <c r="D771" s="54"/>
      <c r="E771" s="54"/>
      <c r="F771" s="54"/>
      <c r="G771" s="58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spans="1:26" ht="12.75" x14ac:dyDescent="0.2">
      <c r="A772" s="54"/>
      <c r="B772" s="58"/>
      <c r="C772" s="54"/>
      <c r="D772" s="54"/>
      <c r="E772" s="54"/>
      <c r="F772" s="54"/>
      <c r="G772" s="58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spans="1:26" ht="12.75" x14ac:dyDescent="0.2">
      <c r="A773" s="54"/>
      <c r="B773" s="58"/>
      <c r="C773" s="54"/>
      <c r="D773" s="54"/>
      <c r="E773" s="54"/>
      <c r="F773" s="54"/>
      <c r="G773" s="58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spans="1:26" ht="12.75" x14ac:dyDescent="0.2">
      <c r="A774" s="54"/>
      <c r="B774" s="58"/>
      <c r="C774" s="54"/>
      <c r="D774" s="54"/>
      <c r="E774" s="54"/>
      <c r="F774" s="54"/>
      <c r="G774" s="58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spans="1:26" ht="12.75" x14ac:dyDescent="0.2">
      <c r="A775" s="54"/>
      <c r="B775" s="58"/>
      <c r="C775" s="54"/>
      <c r="D775" s="54"/>
      <c r="E775" s="54"/>
      <c r="F775" s="54"/>
      <c r="G775" s="58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spans="1:26" ht="12.75" x14ac:dyDescent="0.2">
      <c r="A776" s="54"/>
      <c r="B776" s="58"/>
      <c r="C776" s="54"/>
      <c r="D776" s="54"/>
      <c r="E776" s="54"/>
      <c r="F776" s="54"/>
      <c r="G776" s="58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spans="1:26" ht="12.75" x14ac:dyDescent="0.2">
      <c r="A777" s="54"/>
      <c r="B777" s="58"/>
      <c r="C777" s="54"/>
      <c r="D777" s="54"/>
      <c r="E777" s="54"/>
      <c r="F777" s="54"/>
      <c r="G777" s="58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spans="1:26" ht="12.75" x14ac:dyDescent="0.2">
      <c r="A778" s="54"/>
      <c r="B778" s="58"/>
      <c r="C778" s="54"/>
      <c r="D778" s="54"/>
      <c r="E778" s="54"/>
      <c r="F778" s="54"/>
      <c r="G778" s="58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spans="1:26" ht="12.75" x14ac:dyDescent="0.2">
      <c r="A779" s="54"/>
      <c r="B779" s="58"/>
      <c r="C779" s="54"/>
      <c r="D779" s="54"/>
      <c r="E779" s="54"/>
      <c r="F779" s="54"/>
      <c r="G779" s="58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spans="1:26" ht="12.75" x14ac:dyDescent="0.2">
      <c r="A780" s="54"/>
      <c r="B780" s="58"/>
      <c r="C780" s="54"/>
      <c r="D780" s="54"/>
      <c r="E780" s="54"/>
      <c r="F780" s="54"/>
      <c r="G780" s="58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spans="1:26" ht="12.75" x14ac:dyDescent="0.2">
      <c r="A781" s="54"/>
      <c r="B781" s="58"/>
      <c r="C781" s="54"/>
      <c r="D781" s="54"/>
      <c r="E781" s="54"/>
      <c r="F781" s="54"/>
      <c r="G781" s="58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spans="1:26" ht="12.75" x14ac:dyDescent="0.2">
      <c r="A782" s="54"/>
      <c r="B782" s="58"/>
      <c r="C782" s="54"/>
      <c r="D782" s="54"/>
      <c r="E782" s="54"/>
      <c r="F782" s="54"/>
      <c r="G782" s="58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spans="1:26" ht="12.75" x14ac:dyDescent="0.2">
      <c r="A783" s="54"/>
      <c r="B783" s="58"/>
      <c r="C783" s="54"/>
      <c r="D783" s="54"/>
      <c r="E783" s="54"/>
      <c r="F783" s="54"/>
      <c r="G783" s="58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spans="1:26" ht="12.75" x14ac:dyDescent="0.2">
      <c r="A784" s="54"/>
      <c r="B784" s="58"/>
      <c r="C784" s="54"/>
      <c r="D784" s="54"/>
      <c r="E784" s="54"/>
      <c r="F784" s="54"/>
      <c r="G784" s="58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spans="1:26" ht="12.75" x14ac:dyDescent="0.2">
      <c r="A785" s="54"/>
      <c r="B785" s="58"/>
      <c r="C785" s="54"/>
      <c r="D785" s="54"/>
      <c r="E785" s="54"/>
      <c r="F785" s="54"/>
      <c r="G785" s="58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spans="1:26" ht="12.75" x14ac:dyDescent="0.2">
      <c r="A786" s="54"/>
      <c r="B786" s="58"/>
      <c r="C786" s="54"/>
      <c r="D786" s="54"/>
      <c r="E786" s="54"/>
      <c r="F786" s="54"/>
      <c r="G786" s="58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spans="1:26" ht="12.75" x14ac:dyDescent="0.2">
      <c r="A787" s="54"/>
      <c r="B787" s="58"/>
      <c r="C787" s="54"/>
      <c r="D787" s="54"/>
      <c r="E787" s="54"/>
      <c r="F787" s="54"/>
      <c r="G787" s="58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spans="1:26" ht="12.75" x14ac:dyDescent="0.2">
      <c r="A788" s="54"/>
      <c r="B788" s="58"/>
      <c r="C788" s="54"/>
      <c r="D788" s="54"/>
      <c r="E788" s="54"/>
      <c r="F788" s="54"/>
      <c r="G788" s="58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spans="1:26" ht="12.75" x14ac:dyDescent="0.2">
      <c r="A789" s="54"/>
      <c r="B789" s="58"/>
      <c r="C789" s="54"/>
      <c r="D789" s="54"/>
      <c r="E789" s="54"/>
      <c r="F789" s="54"/>
      <c r="G789" s="58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spans="1:26" ht="12.75" x14ac:dyDescent="0.2">
      <c r="A790" s="54"/>
      <c r="B790" s="58"/>
      <c r="C790" s="54"/>
      <c r="D790" s="54"/>
      <c r="E790" s="54"/>
      <c r="F790" s="54"/>
      <c r="G790" s="58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spans="1:26" ht="12.75" x14ac:dyDescent="0.2">
      <c r="A791" s="54"/>
      <c r="B791" s="58"/>
      <c r="C791" s="54"/>
      <c r="D791" s="54"/>
      <c r="E791" s="54"/>
      <c r="F791" s="54"/>
      <c r="G791" s="58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spans="1:26" ht="12.75" x14ac:dyDescent="0.2">
      <c r="A792" s="54"/>
      <c r="B792" s="58"/>
      <c r="C792" s="54"/>
      <c r="D792" s="54"/>
      <c r="E792" s="54"/>
      <c r="F792" s="54"/>
      <c r="G792" s="58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spans="1:26" ht="12.75" x14ac:dyDescent="0.2">
      <c r="A793" s="54"/>
      <c r="B793" s="58"/>
      <c r="C793" s="54"/>
      <c r="D793" s="54"/>
      <c r="E793" s="54"/>
      <c r="F793" s="54"/>
      <c r="G793" s="58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spans="1:26" ht="12.75" x14ac:dyDescent="0.2">
      <c r="A794" s="54"/>
      <c r="B794" s="58"/>
      <c r="C794" s="54"/>
      <c r="D794" s="54"/>
      <c r="E794" s="54"/>
      <c r="F794" s="54"/>
      <c r="G794" s="58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spans="1:26" ht="12.75" x14ac:dyDescent="0.2">
      <c r="A795" s="54"/>
      <c r="B795" s="58"/>
      <c r="C795" s="54"/>
      <c r="D795" s="54"/>
      <c r="E795" s="54"/>
      <c r="F795" s="54"/>
      <c r="G795" s="58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spans="1:26" ht="12.75" x14ac:dyDescent="0.2">
      <c r="A796" s="54"/>
      <c r="B796" s="58"/>
      <c r="C796" s="54"/>
      <c r="D796" s="54"/>
      <c r="E796" s="54"/>
      <c r="F796" s="54"/>
      <c r="G796" s="58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spans="1:26" ht="12.75" x14ac:dyDescent="0.2">
      <c r="A797" s="54"/>
      <c r="B797" s="58"/>
      <c r="C797" s="54"/>
      <c r="D797" s="54"/>
      <c r="E797" s="54"/>
      <c r="F797" s="54"/>
      <c r="G797" s="58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spans="1:26" ht="12.75" x14ac:dyDescent="0.2">
      <c r="A798" s="54"/>
      <c r="B798" s="58"/>
      <c r="C798" s="54"/>
      <c r="D798" s="54"/>
      <c r="E798" s="54"/>
      <c r="F798" s="54"/>
      <c r="G798" s="58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spans="1:26" ht="12.75" x14ac:dyDescent="0.2">
      <c r="A799" s="54"/>
      <c r="B799" s="58"/>
      <c r="C799" s="54"/>
      <c r="D799" s="54"/>
      <c r="E799" s="54"/>
      <c r="F799" s="54"/>
      <c r="G799" s="58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spans="1:26" ht="12.75" x14ac:dyDescent="0.2">
      <c r="A800" s="54"/>
      <c r="B800" s="58"/>
      <c r="C800" s="54"/>
      <c r="D800" s="54"/>
      <c r="E800" s="54"/>
      <c r="F800" s="54"/>
      <c r="G800" s="58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spans="1:26" ht="12.75" x14ac:dyDescent="0.2">
      <c r="A801" s="54"/>
      <c r="B801" s="58"/>
      <c r="C801" s="54"/>
      <c r="D801" s="54"/>
      <c r="E801" s="54"/>
      <c r="F801" s="54"/>
      <c r="G801" s="58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spans="1:26" ht="12.75" x14ac:dyDescent="0.2">
      <c r="A802" s="54"/>
      <c r="B802" s="58"/>
      <c r="C802" s="54"/>
      <c r="D802" s="54"/>
      <c r="E802" s="54"/>
      <c r="F802" s="54"/>
      <c r="G802" s="58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spans="1:26" ht="12.75" x14ac:dyDescent="0.2">
      <c r="A803" s="54"/>
      <c r="B803" s="58"/>
      <c r="C803" s="54"/>
      <c r="D803" s="54"/>
      <c r="E803" s="54"/>
      <c r="F803" s="54"/>
      <c r="G803" s="58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spans="1:26" ht="12.75" x14ac:dyDescent="0.2">
      <c r="A804" s="54"/>
      <c r="B804" s="58"/>
      <c r="C804" s="54"/>
      <c r="D804" s="54"/>
      <c r="E804" s="54"/>
      <c r="F804" s="54"/>
      <c r="G804" s="58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spans="1:26" ht="12.75" x14ac:dyDescent="0.2">
      <c r="A805" s="54"/>
      <c r="B805" s="58"/>
      <c r="C805" s="54"/>
      <c r="D805" s="54"/>
      <c r="E805" s="54"/>
      <c r="F805" s="54"/>
      <c r="G805" s="58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spans="1:26" ht="12.75" x14ac:dyDescent="0.2">
      <c r="A806" s="54"/>
      <c r="B806" s="58"/>
      <c r="C806" s="54"/>
      <c r="D806" s="54"/>
      <c r="E806" s="54"/>
      <c r="F806" s="54"/>
      <c r="G806" s="58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spans="1:26" ht="12.75" x14ac:dyDescent="0.2">
      <c r="A807" s="54"/>
      <c r="B807" s="58"/>
      <c r="C807" s="54"/>
      <c r="D807" s="54"/>
      <c r="E807" s="54"/>
      <c r="F807" s="54"/>
      <c r="G807" s="58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spans="1:26" ht="12.75" x14ac:dyDescent="0.2">
      <c r="A808" s="54"/>
      <c r="B808" s="58"/>
      <c r="C808" s="54"/>
      <c r="D808" s="54"/>
      <c r="E808" s="54"/>
      <c r="F808" s="54"/>
      <c r="G808" s="58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spans="1:26" ht="12.75" x14ac:dyDescent="0.2">
      <c r="A809" s="54"/>
      <c r="B809" s="58"/>
      <c r="C809" s="54"/>
      <c r="D809" s="54"/>
      <c r="E809" s="54"/>
      <c r="F809" s="54"/>
      <c r="G809" s="58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spans="1:26" ht="12.75" x14ac:dyDescent="0.2">
      <c r="A810" s="54"/>
      <c r="B810" s="58"/>
      <c r="C810" s="54"/>
      <c r="D810" s="54"/>
      <c r="E810" s="54"/>
      <c r="F810" s="54"/>
      <c r="G810" s="58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spans="1:26" ht="12.75" x14ac:dyDescent="0.2">
      <c r="A811" s="54"/>
      <c r="B811" s="58"/>
      <c r="C811" s="54"/>
      <c r="D811" s="54"/>
      <c r="E811" s="54"/>
      <c r="F811" s="54"/>
      <c r="G811" s="58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spans="1:26" ht="12.75" x14ac:dyDescent="0.2">
      <c r="A812" s="54"/>
      <c r="B812" s="58"/>
      <c r="C812" s="54"/>
      <c r="D812" s="54"/>
      <c r="E812" s="54"/>
      <c r="F812" s="54"/>
      <c r="G812" s="58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spans="1:26" ht="12.75" x14ac:dyDescent="0.2">
      <c r="A813" s="54"/>
      <c r="B813" s="58"/>
      <c r="C813" s="54"/>
      <c r="D813" s="54"/>
      <c r="E813" s="54"/>
      <c r="F813" s="54"/>
      <c r="G813" s="58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spans="1:26" ht="12.75" x14ac:dyDescent="0.2">
      <c r="A814" s="54"/>
      <c r="B814" s="58"/>
      <c r="C814" s="54"/>
      <c r="D814" s="54"/>
      <c r="E814" s="54"/>
      <c r="F814" s="54"/>
      <c r="G814" s="58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spans="1:26" ht="12.75" x14ac:dyDescent="0.2">
      <c r="A815" s="54"/>
      <c r="B815" s="58"/>
      <c r="C815" s="54"/>
      <c r="D815" s="54"/>
      <c r="E815" s="54"/>
      <c r="F815" s="54"/>
      <c r="G815" s="58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spans="1:26" ht="12.75" x14ac:dyDescent="0.2">
      <c r="A816" s="54"/>
      <c r="B816" s="58"/>
      <c r="C816" s="54"/>
      <c r="D816" s="54"/>
      <c r="E816" s="54"/>
      <c r="F816" s="54"/>
      <c r="G816" s="58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spans="1:26" ht="12.75" x14ac:dyDescent="0.2">
      <c r="A817" s="54"/>
      <c r="B817" s="58"/>
      <c r="C817" s="54"/>
      <c r="D817" s="54"/>
      <c r="E817" s="54"/>
      <c r="F817" s="54"/>
      <c r="G817" s="58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spans="1:26" ht="12.75" x14ac:dyDescent="0.2">
      <c r="A818" s="54"/>
      <c r="B818" s="58"/>
      <c r="C818" s="54"/>
      <c r="D818" s="54"/>
      <c r="E818" s="54"/>
      <c r="F818" s="54"/>
      <c r="G818" s="58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spans="1:26" ht="12.75" x14ac:dyDescent="0.2">
      <c r="A819" s="54"/>
      <c r="B819" s="58"/>
      <c r="C819" s="54"/>
      <c r="D819" s="54"/>
      <c r="E819" s="54"/>
      <c r="F819" s="54"/>
      <c r="G819" s="58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spans="1:26" ht="12.75" x14ac:dyDescent="0.2">
      <c r="A820" s="54"/>
      <c r="B820" s="58"/>
      <c r="C820" s="54"/>
      <c r="D820" s="54"/>
      <c r="E820" s="54"/>
      <c r="F820" s="54"/>
      <c r="G820" s="58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spans="1:26" ht="12.75" x14ac:dyDescent="0.2">
      <c r="A821" s="54"/>
      <c r="B821" s="58"/>
      <c r="C821" s="54"/>
      <c r="D821" s="54"/>
      <c r="E821" s="54"/>
      <c r="F821" s="54"/>
      <c r="G821" s="58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spans="1:26" ht="12.75" x14ac:dyDescent="0.2">
      <c r="A822" s="54"/>
      <c r="B822" s="58"/>
      <c r="C822" s="54"/>
      <c r="D822" s="54"/>
      <c r="E822" s="54"/>
      <c r="F822" s="54"/>
      <c r="G822" s="58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spans="1:26" ht="12.75" x14ac:dyDescent="0.2">
      <c r="A823" s="54"/>
      <c r="B823" s="58"/>
      <c r="C823" s="54"/>
      <c r="D823" s="54"/>
      <c r="E823" s="54"/>
      <c r="F823" s="54"/>
      <c r="G823" s="58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spans="1:26" ht="12.75" x14ac:dyDescent="0.2">
      <c r="A824" s="54"/>
      <c r="B824" s="58"/>
      <c r="C824" s="54"/>
      <c r="D824" s="54"/>
      <c r="E824" s="54"/>
      <c r="F824" s="54"/>
      <c r="G824" s="58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spans="1:26" ht="12.75" x14ac:dyDescent="0.2">
      <c r="A825" s="54"/>
      <c r="B825" s="58"/>
      <c r="C825" s="54"/>
      <c r="D825" s="54"/>
      <c r="E825" s="54"/>
      <c r="F825" s="54"/>
      <c r="G825" s="58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spans="1:26" ht="12.75" x14ac:dyDescent="0.2">
      <c r="A826" s="54"/>
      <c r="B826" s="58"/>
      <c r="C826" s="54"/>
      <c r="D826" s="54"/>
      <c r="E826" s="54"/>
      <c r="F826" s="54"/>
      <c r="G826" s="58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spans="1:26" ht="12.75" x14ac:dyDescent="0.2">
      <c r="A827" s="54"/>
      <c r="B827" s="58"/>
      <c r="C827" s="54"/>
      <c r="D827" s="54"/>
      <c r="E827" s="54"/>
      <c r="F827" s="54"/>
      <c r="G827" s="58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spans="1:26" ht="12.75" x14ac:dyDescent="0.2">
      <c r="A828" s="54"/>
      <c r="B828" s="58"/>
      <c r="C828" s="54"/>
      <c r="D828" s="54"/>
      <c r="E828" s="54"/>
      <c r="F828" s="54"/>
      <c r="G828" s="58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spans="1:26" ht="12.75" x14ac:dyDescent="0.2">
      <c r="A829" s="54"/>
      <c r="B829" s="58"/>
      <c r="C829" s="54"/>
      <c r="D829" s="54"/>
      <c r="E829" s="54"/>
      <c r="F829" s="54"/>
      <c r="G829" s="58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spans="1:26" ht="12.75" x14ac:dyDescent="0.2">
      <c r="A830" s="54"/>
      <c r="B830" s="58"/>
      <c r="C830" s="54"/>
      <c r="D830" s="54"/>
      <c r="E830" s="54"/>
      <c r="F830" s="54"/>
      <c r="G830" s="58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spans="1:26" ht="12.75" x14ac:dyDescent="0.2">
      <c r="A831" s="54"/>
      <c r="B831" s="58"/>
      <c r="C831" s="54"/>
      <c r="D831" s="54"/>
      <c r="E831" s="54"/>
      <c r="F831" s="54"/>
      <c r="G831" s="58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spans="1:26" ht="12.75" x14ac:dyDescent="0.2">
      <c r="A832" s="54"/>
      <c r="B832" s="58"/>
      <c r="C832" s="54"/>
      <c r="D832" s="54"/>
      <c r="E832" s="54"/>
      <c r="F832" s="54"/>
      <c r="G832" s="58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spans="1:26" ht="12.75" x14ac:dyDescent="0.2">
      <c r="A833" s="54"/>
      <c r="B833" s="58"/>
      <c r="C833" s="54"/>
      <c r="D833" s="54"/>
      <c r="E833" s="54"/>
      <c r="F833" s="54"/>
      <c r="G833" s="58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spans="1:26" ht="12.75" x14ac:dyDescent="0.2">
      <c r="A834" s="54"/>
      <c r="B834" s="58"/>
      <c r="C834" s="54"/>
      <c r="D834" s="54"/>
      <c r="E834" s="54"/>
      <c r="F834" s="54"/>
      <c r="G834" s="58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spans="1:26" ht="12.75" x14ac:dyDescent="0.2">
      <c r="A835" s="54"/>
      <c r="B835" s="58"/>
      <c r="C835" s="54"/>
      <c r="D835" s="54"/>
      <c r="E835" s="54"/>
      <c r="F835" s="54"/>
      <c r="G835" s="58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spans="1:26" ht="12.75" x14ac:dyDescent="0.2">
      <c r="A836" s="54"/>
      <c r="B836" s="58"/>
      <c r="C836" s="54"/>
      <c r="D836" s="54"/>
      <c r="E836" s="54"/>
      <c r="F836" s="54"/>
      <c r="G836" s="58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spans="1:26" ht="12.75" x14ac:dyDescent="0.2">
      <c r="A837" s="54"/>
      <c r="B837" s="58"/>
      <c r="C837" s="54"/>
      <c r="D837" s="54"/>
      <c r="E837" s="54"/>
      <c r="F837" s="54"/>
      <c r="G837" s="58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spans="1:26" ht="12.75" x14ac:dyDescent="0.2">
      <c r="A838" s="54"/>
      <c r="B838" s="58"/>
      <c r="C838" s="54"/>
      <c r="D838" s="54"/>
      <c r="E838" s="54"/>
      <c r="F838" s="54"/>
      <c r="G838" s="58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spans="1:26" ht="12.75" x14ac:dyDescent="0.2">
      <c r="A839" s="54"/>
      <c r="B839" s="58"/>
      <c r="C839" s="54"/>
      <c r="D839" s="54"/>
      <c r="E839" s="54"/>
      <c r="F839" s="54"/>
      <c r="G839" s="58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spans="1:26" ht="12.75" x14ac:dyDescent="0.2">
      <c r="A840" s="54"/>
      <c r="B840" s="58"/>
      <c r="C840" s="54"/>
      <c r="D840" s="54"/>
      <c r="E840" s="54"/>
      <c r="F840" s="54"/>
      <c r="G840" s="58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spans="1:26" ht="12.75" x14ac:dyDescent="0.2">
      <c r="A841" s="54"/>
      <c r="B841" s="58"/>
      <c r="C841" s="54"/>
      <c r="D841" s="54"/>
      <c r="E841" s="54"/>
      <c r="F841" s="54"/>
      <c r="G841" s="58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spans="1:26" ht="12.75" x14ac:dyDescent="0.2">
      <c r="A842" s="54"/>
      <c r="B842" s="58"/>
      <c r="C842" s="54"/>
      <c r="D842" s="54"/>
      <c r="E842" s="54"/>
      <c r="F842" s="54"/>
      <c r="G842" s="58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spans="1:26" ht="12.75" x14ac:dyDescent="0.2">
      <c r="A843" s="54"/>
      <c r="B843" s="58"/>
      <c r="C843" s="54"/>
      <c r="D843" s="54"/>
      <c r="E843" s="54"/>
      <c r="F843" s="54"/>
      <c r="G843" s="58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spans="1:26" ht="12.75" x14ac:dyDescent="0.2">
      <c r="A844" s="54"/>
      <c r="B844" s="58"/>
      <c r="C844" s="54"/>
      <c r="D844" s="54"/>
      <c r="E844" s="54"/>
      <c r="F844" s="54"/>
      <c r="G844" s="58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spans="1:26" ht="12.75" x14ac:dyDescent="0.2">
      <c r="A845" s="54"/>
      <c r="B845" s="58"/>
      <c r="C845" s="54"/>
      <c r="D845" s="54"/>
      <c r="E845" s="54"/>
      <c r="F845" s="54"/>
      <c r="G845" s="58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spans="1:26" ht="12.75" x14ac:dyDescent="0.2">
      <c r="A846" s="54"/>
      <c r="B846" s="58"/>
      <c r="C846" s="54"/>
      <c r="D846" s="54"/>
      <c r="E846" s="54"/>
      <c r="F846" s="54"/>
      <c r="G846" s="58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spans="1:26" ht="12.75" x14ac:dyDescent="0.2">
      <c r="A847" s="54"/>
      <c r="B847" s="58"/>
      <c r="C847" s="54"/>
      <c r="D847" s="54"/>
      <c r="E847" s="54"/>
      <c r="F847" s="54"/>
      <c r="G847" s="58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spans="1:26" ht="12.75" x14ac:dyDescent="0.2">
      <c r="A848" s="54"/>
      <c r="B848" s="58"/>
      <c r="C848" s="54"/>
      <c r="D848" s="54"/>
      <c r="E848" s="54"/>
      <c r="F848" s="54"/>
      <c r="G848" s="58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spans="1:26" ht="12.75" x14ac:dyDescent="0.2">
      <c r="A849" s="54"/>
      <c r="B849" s="58"/>
      <c r="C849" s="54"/>
      <c r="D849" s="54"/>
      <c r="E849" s="54"/>
      <c r="F849" s="54"/>
      <c r="G849" s="58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spans="1:26" ht="12.75" x14ac:dyDescent="0.2">
      <c r="A850" s="54"/>
      <c r="B850" s="58"/>
      <c r="C850" s="54"/>
      <c r="D850" s="54"/>
      <c r="E850" s="54"/>
      <c r="F850" s="54"/>
      <c r="G850" s="58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spans="1:26" ht="12.75" x14ac:dyDescent="0.2">
      <c r="A851" s="54"/>
      <c r="B851" s="58"/>
      <c r="C851" s="54"/>
      <c r="D851" s="54"/>
      <c r="E851" s="54"/>
      <c r="F851" s="54"/>
      <c r="G851" s="58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spans="1:26" ht="12.75" x14ac:dyDescent="0.2">
      <c r="A852" s="54"/>
      <c r="B852" s="58"/>
      <c r="C852" s="54"/>
      <c r="D852" s="54"/>
      <c r="E852" s="54"/>
      <c r="F852" s="54"/>
      <c r="G852" s="58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spans="1:26" ht="12.75" x14ac:dyDescent="0.2">
      <c r="A853" s="54"/>
      <c r="B853" s="58"/>
      <c r="C853" s="54"/>
      <c r="D853" s="54"/>
      <c r="E853" s="54"/>
      <c r="F853" s="54"/>
      <c r="G853" s="58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spans="1:26" ht="12.75" x14ac:dyDescent="0.2">
      <c r="A854" s="54"/>
      <c r="B854" s="58"/>
      <c r="C854" s="54"/>
      <c r="D854" s="54"/>
      <c r="E854" s="54"/>
      <c r="F854" s="54"/>
      <c r="G854" s="58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spans="1:26" ht="12.75" x14ac:dyDescent="0.2">
      <c r="A855" s="54"/>
      <c r="B855" s="58"/>
      <c r="C855" s="54"/>
      <c r="D855" s="54"/>
      <c r="E855" s="54"/>
      <c r="F855" s="54"/>
      <c r="G855" s="58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spans="1:26" ht="12.75" x14ac:dyDescent="0.2">
      <c r="A856" s="54"/>
      <c r="B856" s="58"/>
      <c r="C856" s="54"/>
      <c r="D856" s="54"/>
      <c r="E856" s="54"/>
      <c r="F856" s="54"/>
      <c r="G856" s="58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spans="1:26" ht="12.75" x14ac:dyDescent="0.2">
      <c r="A857" s="54"/>
      <c r="B857" s="58"/>
      <c r="C857" s="54"/>
      <c r="D857" s="54"/>
      <c r="E857" s="54"/>
      <c r="F857" s="54"/>
      <c r="G857" s="58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spans="1:26" ht="12.75" x14ac:dyDescent="0.2">
      <c r="A858" s="54"/>
      <c r="B858" s="58"/>
      <c r="C858" s="54"/>
      <c r="D858" s="54"/>
      <c r="E858" s="54"/>
      <c r="F858" s="54"/>
      <c r="G858" s="58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spans="1:26" ht="12.75" x14ac:dyDescent="0.2">
      <c r="A859" s="54"/>
      <c r="B859" s="58"/>
      <c r="C859" s="54"/>
      <c r="D859" s="54"/>
      <c r="E859" s="54"/>
      <c r="F859" s="54"/>
      <c r="G859" s="58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spans="1:26" ht="12.75" x14ac:dyDescent="0.2">
      <c r="A860" s="54"/>
      <c r="B860" s="58"/>
      <c r="C860" s="54"/>
      <c r="D860" s="54"/>
      <c r="E860" s="54"/>
      <c r="F860" s="54"/>
      <c r="G860" s="58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spans="1:26" ht="12.75" x14ac:dyDescent="0.2">
      <c r="A861" s="54"/>
      <c r="B861" s="58"/>
      <c r="C861" s="54"/>
      <c r="D861" s="54"/>
      <c r="E861" s="54"/>
      <c r="F861" s="54"/>
      <c r="G861" s="58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spans="1:26" ht="12.75" x14ac:dyDescent="0.2">
      <c r="A862" s="54"/>
      <c r="B862" s="58"/>
      <c r="C862" s="54"/>
      <c r="D862" s="54"/>
      <c r="E862" s="54"/>
      <c r="F862" s="54"/>
      <c r="G862" s="58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spans="1:26" ht="12.75" x14ac:dyDescent="0.2">
      <c r="A863" s="54"/>
      <c r="B863" s="58"/>
      <c r="C863" s="54"/>
      <c r="D863" s="54"/>
      <c r="E863" s="54"/>
      <c r="F863" s="54"/>
      <c r="G863" s="58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spans="1:26" ht="12.75" x14ac:dyDescent="0.2">
      <c r="A864" s="54"/>
      <c r="B864" s="58"/>
      <c r="C864" s="54"/>
      <c r="D864" s="54"/>
      <c r="E864" s="54"/>
      <c r="F864" s="54"/>
      <c r="G864" s="58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spans="1:26" ht="12.75" x14ac:dyDescent="0.2">
      <c r="A865" s="54"/>
      <c r="B865" s="58"/>
      <c r="C865" s="54"/>
      <c r="D865" s="54"/>
      <c r="E865" s="54"/>
      <c r="F865" s="54"/>
      <c r="G865" s="58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spans="1:26" ht="12.75" x14ac:dyDescent="0.2">
      <c r="A866" s="54"/>
      <c r="B866" s="58"/>
      <c r="C866" s="54"/>
      <c r="D866" s="54"/>
      <c r="E866" s="54"/>
      <c r="F866" s="54"/>
      <c r="G866" s="58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spans="1:26" ht="12.75" x14ac:dyDescent="0.2">
      <c r="A867" s="54"/>
      <c r="B867" s="58"/>
      <c r="C867" s="54"/>
      <c r="D867" s="54"/>
      <c r="E867" s="54"/>
      <c r="F867" s="54"/>
      <c r="G867" s="58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spans="1:26" ht="12.75" x14ac:dyDescent="0.2">
      <c r="A868" s="54"/>
      <c r="B868" s="58"/>
      <c r="C868" s="54"/>
      <c r="D868" s="54"/>
      <c r="E868" s="54"/>
      <c r="F868" s="54"/>
      <c r="G868" s="58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spans="1:26" ht="12.75" x14ac:dyDescent="0.2">
      <c r="A869" s="54"/>
      <c r="B869" s="58"/>
      <c r="C869" s="54"/>
      <c r="D869" s="54"/>
      <c r="E869" s="54"/>
      <c r="F869" s="54"/>
      <c r="G869" s="58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spans="1:26" ht="12.75" x14ac:dyDescent="0.2">
      <c r="A870" s="54"/>
      <c r="B870" s="58"/>
      <c r="C870" s="54"/>
      <c r="D870" s="54"/>
      <c r="E870" s="54"/>
      <c r="F870" s="54"/>
      <c r="G870" s="58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spans="1:26" ht="12.75" x14ac:dyDescent="0.2">
      <c r="A871" s="54"/>
      <c r="B871" s="58"/>
      <c r="C871" s="54"/>
      <c r="D871" s="54"/>
      <c r="E871" s="54"/>
      <c r="F871" s="54"/>
      <c r="G871" s="58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spans="1:26" ht="12.75" x14ac:dyDescent="0.2">
      <c r="A872" s="54"/>
      <c r="B872" s="58"/>
      <c r="C872" s="54"/>
      <c r="D872" s="54"/>
      <c r="E872" s="54"/>
      <c r="F872" s="54"/>
      <c r="G872" s="58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spans="1:26" ht="12.75" x14ac:dyDescent="0.2">
      <c r="A873" s="54"/>
      <c r="B873" s="58"/>
      <c r="C873" s="54"/>
      <c r="D873" s="54"/>
      <c r="E873" s="54"/>
      <c r="F873" s="54"/>
      <c r="G873" s="58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spans="1:26" ht="12.75" x14ac:dyDescent="0.2">
      <c r="A874" s="54"/>
      <c r="B874" s="58"/>
      <c r="C874" s="54"/>
      <c r="D874" s="54"/>
      <c r="E874" s="54"/>
      <c r="F874" s="54"/>
      <c r="G874" s="58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spans="1:26" ht="12.75" x14ac:dyDescent="0.2">
      <c r="A875" s="54"/>
      <c r="B875" s="58"/>
      <c r="C875" s="54"/>
      <c r="D875" s="54"/>
      <c r="E875" s="54"/>
      <c r="F875" s="54"/>
      <c r="G875" s="58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spans="1:26" ht="12.75" x14ac:dyDescent="0.2">
      <c r="A876" s="54"/>
      <c r="B876" s="58"/>
      <c r="C876" s="54"/>
      <c r="D876" s="54"/>
      <c r="E876" s="54"/>
      <c r="F876" s="54"/>
      <c r="G876" s="58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spans="1:26" ht="12.75" x14ac:dyDescent="0.2">
      <c r="A877" s="54"/>
      <c r="B877" s="58"/>
      <c r="C877" s="54"/>
      <c r="D877" s="54"/>
      <c r="E877" s="54"/>
      <c r="F877" s="54"/>
      <c r="G877" s="58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spans="1:26" ht="12.75" x14ac:dyDescent="0.2">
      <c r="A878" s="54"/>
      <c r="B878" s="58"/>
      <c r="C878" s="54"/>
      <c r="D878" s="54"/>
      <c r="E878" s="54"/>
      <c r="F878" s="54"/>
      <c r="G878" s="58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spans="1:26" ht="12.75" x14ac:dyDescent="0.2">
      <c r="A879" s="54"/>
      <c r="B879" s="58"/>
      <c r="C879" s="54"/>
      <c r="D879" s="54"/>
      <c r="E879" s="54"/>
      <c r="F879" s="54"/>
      <c r="G879" s="58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spans="1:26" ht="12.75" x14ac:dyDescent="0.2">
      <c r="A880" s="54"/>
      <c r="B880" s="58"/>
      <c r="C880" s="54"/>
      <c r="D880" s="54"/>
      <c r="E880" s="54"/>
      <c r="F880" s="54"/>
      <c r="G880" s="58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spans="1:26" ht="12.75" x14ac:dyDescent="0.2">
      <c r="A881" s="54"/>
      <c r="B881" s="58"/>
      <c r="C881" s="54"/>
      <c r="D881" s="54"/>
      <c r="E881" s="54"/>
      <c r="F881" s="54"/>
      <c r="G881" s="58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spans="1:26" ht="12.75" x14ac:dyDescent="0.2">
      <c r="A882" s="54"/>
      <c r="B882" s="58"/>
      <c r="C882" s="54"/>
      <c r="D882" s="54"/>
      <c r="E882" s="54"/>
      <c r="F882" s="54"/>
      <c r="G882" s="58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spans="1:26" ht="12.75" x14ac:dyDescent="0.2">
      <c r="A883" s="54"/>
      <c r="B883" s="58"/>
      <c r="C883" s="54"/>
      <c r="D883" s="54"/>
      <c r="E883" s="54"/>
      <c r="F883" s="54"/>
      <c r="G883" s="58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spans="1:26" ht="12.75" x14ac:dyDescent="0.2">
      <c r="A884" s="54"/>
      <c r="B884" s="58"/>
      <c r="C884" s="54"/>
      <c r="D884" s="54"/>
      <c r="E884" s="54"/>
      <c r="F884" s="54"/>
      <c r="G884" s="58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spans="1:26" ht="12.75" x14ac:dyDescent="0.2">
      <c r="A885" s="54"/>
      <c r="B885" s="58"/>
      <c r="C885" s="54"/>
      <c r="D885" s="54"/>
      <c r="E885" s="54"/>
      <c r="F885" s="54"/>
      <c r="G885" s="58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spans="1:26" ht="12.75" x14ac:dyDescent="0.2">
      <c r="A886" s="54"/>
      <c r="B886" s="58"/>
      <c r="C886" s="54"/>
      <c r="D886" s="54"/>
      <c r="E886" s="54"/>
      <c r="F886" s="54"/>
      <c r="G886" s="58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spans="1:26" ht="12.75" x14ac:dyDescent="0.2">
      <c r="A887" s="54"/>
      <c r="B887" s="58"/>
      <c r="C887" s="54"/>
      <c r="D887" s="54"/>
      <c r="E887" s="54"/>
      <c r="F887" s="54"/>
      <c r="G887" s="58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spans="1:26" ht="12.75" x14ac:dyDescent="0.2">
      <c r="A888" s="54"/>
      <c r="B888" s="58"/>
      <c r="C888" s="54"/>
      <c r="D888" s="54"/>
      <c r="E888" s="54"/>
      <c r="F888" s="54"/>
      <c r="G888" s="58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spans="1:26" ht="12.75" x14ac:dyDescent="0.2">
      <c r="A889" s="54"/>
      <c r="B889" s="58"/>
      <c r="C889" s="54"/>
      <c r="D889" s="54"/>
      <c r="E889" s="54"/>
      <c r="F889" s="54"/>
      <c r="G889" s="58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spans="1:26" ht="12.75" x14ac:dyDescent="0.2">
      <c r="A890" s="54"/>
      <c r="B890" s="58"/>
      <c r="C890" s="54"/>
      <c r="D890" s="54"/>
      <c r="E890" s="54"/>
      <c r="F890" s="54"/>
      <c r="G890" s="58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spans="1:26" ht="12.75" x14ac:dyDescent="0.2">
      <c r="A891" s="54"/>
      <c r="B891" s="58"/>
      <c r="C891" s="54"/>
      <c r="D891" s="54"/>
      <c r="E891" s="54"/>
      <c r="F891" s="54"/>
      <c r="G891" s="58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spans="1:26" ht="12.75" x14ac:dyDescent="0.2">
      <c r="A892" s="54"/>
      <c r="B892" s="58"/>
      <c r="C892" s="54"/>
      <c r="D892" s="54"/>
      <c r="E892" s="54"/>
      <c r="F892" s="54"/>
      <c r="G892" s="58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spans="1:26" ht="12.75" x14ac:dyDescent="0.2">
      <c r="A893" s="54"/>
      <c r="B893" s="58"/>
      <c r="C893" s="54"/>
      <c r="D893" s="54"/>
      <c r="E893" s="54"/>
      <c r="F893" s="54"/>
      <c r="G893" s="58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spans="1:26" ht="12.75" x14ac:dyDescent="0.2">
      <c r="A894" s="54"/>
      <c r="B894" s="58"/>
      <c r="C894" s="54"/>
      <c r="D894" s="54"/>
      <c r="E894" s="54"/>
      <c r="F894" s="54"/>
      <c r="G894" s="58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  <row r="895" spans="1:26" ht="12.75" x14ac:dyDescent="0.2">
      <c r="A895" s="54"/>
      <c r="B895" s="58"/>
      <c r="C895" s="54"/>
      <c r="D895" s="54"/>
      <c r="E895" s="54"/>
      <c r="F895" s="54"/>
      <c r="G895" s="58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</row>
    <row r="896" spans="1:26" ht="12.75" x14ac:dyDescent="0.2">
      <c r="A896" s="54"/>
      <c r="B896" s="58"/>
      <c r="C896" s="54"/>
      <c r="D896" s="54"/>
      <c r="E896" s="54"/>
      <c r="F896" s="54"/>
      <c r="G896" s="58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</row>
    <row r="897" spans="1:26" ht="12.75" x14ac:dyDescent="0.2">
      <c r="A897" s="54"/>
      <c r="B897" s="58"/>
      <c r="C897" s="54"/>
      <c r="D897" s="54"/>
      <c r="E897" s="54"/>
      <c r="F897" s="54"/>
      <c r="G897" s="58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</row>
    <row r="898" spans="1:26" ht="12.75" x14ac:dyDescent="0.2">
      <c r="A898" s="54"/>
      <c r="B898" s="58"/>
      <c r="C898" s="54"/>
      <c r="D898" s="54"/>
      <c r="E898" s="54"/>
      <c r="F898" s="54"/>
      <c r="G898" s="58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</row>
    <row r="899" spans="1:26" ht="12.75" x14ac:dyDescent="0.2">
      <c r="A899" s="54"/>
      <c r="B899" s="58"/>
      <c r="C899" s="54"/>
      <c r="D899" s="54"/>
      <c r="E899" s="54"/>
      <c r="F899" s="54"/>
      <c r="G899" s="58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</row>
    <row r="900" spans="1:26" ht="12.75" x14ac:dyDescent="0.2">
      <c r="A900" s="54"/>
      <c r="B900" s="58"/>
      <c r="C900" s="54"/>
      <c r="D900" s="54"/>
      <c r="E900" s="54"/>
      <c r="F900" s="54"/>
      <c r="G900" s="58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</row>
    <row r="901" spans="1:26" ht="12.75" x14ac:dyDescent="0.2">
      <c r="A901" s="54"/>
      <c r="B901" s="58"/>
      <c r="C901" s="54"/>
      <c r="D901" s="54"/>
      <c r="E901" s="54"/>
      <c r="F901" s="54"/>
      <c r="G901" s="58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</row>
    <row r="902" spans="1:26" ht="12.75" x14ac:dyDescent="0.2">
      <c r="A902" s="54"/>
      <c r="B902" s="58"/>
      <c r="C902" s="54"/>
      <c r="D902" s="54"/>
      <c r="E902" s="54"/>
      <c r="F902" s="54"/>
      <c r="G902" s="58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</row>
    <row r="903" spans="1:26" ht="12.75" x14ac:dyDescent="0.2">
      <c r="A903" s="54"/>
      <c r="B903" s="58"/>
      <c r="C903" s="54"/>
      <c r="D903" s="54"/>
      <c r="E903" s="54"/>
      <c r="F903" s="54"/>
      <c r="G903" s="58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</row>
    <row r="904" spans="1:26" ht="12.75" x14ac:dyDescent="0.2">
      <c r="A904" s="54"/>
      <c r="B904" s="58"/>
      <c r="C904" s="54"/>
      <c r="D904" s="54"/>
      <c r="E904" s="54"/>
      <c r="F904" s="54"/>
      <c r="G904" s="58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</row>
    <row r="905" spans="1:26" ht="12.75" x14ac:dyDescent="0.2">
      <c r="A905" s="54"/>
      <c r="B905" s="58"/>
      <c r="C905" s="54"/>
      <c r="D905" s="54"/>
      <c r="E905" s="54"/>
      <c r="F905" s="54"/>
      <c r="G905" s="58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</row>
    <row r="906" spans="1:26" ht="12.75" x14ac:dyDescent="0.2">
      <c r="A906" s="54"/>
      <c r="B906" s="58"/>
      <c r="C906" s="54"/>
      <c r="D906" s="54"/>
      <c r="E906" s="54"/>
      <c r="F906" s="54"/>
      <c r="G906" s="58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</row>
    <row r="907" spans="1:26" ht="12.75" x14ac:dyDescent="0.2">
      <c r="A907" s="54"/>
      <c r="B907" s="58"/>
      <c r="C907" s="54"/>
      <c r="D907" s="54"/>
      <c r="E907" s="54"/>
      <c r="F907" s="54"/>
      <c r="G907" s="58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</row>
    <row r="908" spans="1:26" ht="12.75" x14ac:dyDescent="0.2">
      <c r="A908" s="54"/>
      <c r="B908" s="58"/>
      <c r="C908" s="54"/>
      <c r="D908" s="54"/>
      <c r="E908" s="54"/>
      <c r="F908" s="54"/>
      <c r="G908" s="58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</row>
    <row r="909" spans="1:26" ht="12.75" x14ac:dyDescent="0.2">
      <c r="A909" s="54"/>
      <c r="B909" s="58"/>
      <c r="C909" s="54"/>
      <c r="D909" s="54"/>
      <c r="E909" s="54"/>
      <c r="F909" s="54"/>
      <c r="G909" s="58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</row>
    <row r="910" spans="1:26" ht="12.75" x14ac:dyDescent="0.2">
      <c r="A910" s="54"/>
      <c r="B910" s="58"/>
      <c r="C910" s="54"/>
      <c r="D910" s="54"/>
      <c r="E910" s="54"/>
      <c r="F910" s="54"/>
      <c r="G910" s="58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</row>
    <row r="911" spans="1:26" ht="12.75" x14ac:dyDescent="0.2">
      <c r="A911" s="54"/>
      <c r="B911" s="58"/>
      <c r="C911" s="54"/>
      <c r="D911" s="54"/>
      <c r="E911" s="54"/>
      <c r="F911" s="54"/>
      <c r="G911" s="58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</row>
    <row r="912" spans="1:26" ht="12.75" x14ac:dyDescent="0.2">
      <c r="A912" s="54"/>
      <c r="B912" s="58"/>
      <c r="C912" s="54"/>
      <c r="D912" s="54"/>
      <c r="E912" s="54"/>
      <c r="F912" s="54"/>
      <c r="G912" s="58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</row>
    <row r="913" spans="1:26" ht="12.75" x14ac:dyDescent="0.2">
      <c r="A913" s="54"/>
      <c r="B913" s="58"/>
      <c r="C913" s="54"/>
      <c r="D913" s="54"/>
      <c r="E913" s="54"/>
      <c r="F913" s="54"/>
      <c r="G913" s="58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</row>
    <row r="914" spans="1:26" ht="12.75" x14ac:dyDescent="0.2">
      <c r="A914" s="54"/>
      <c r="B914" s="58"/>
      <c r="C914" s="54"/>
      <c r="D914" s="54"/>
      <c r="E914" s="54"/>
      <c r="F914" s="54"/>
      <c r="G914" s="58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</row>
    <row r="915" spans="1:26" ht="12.75" x14ac:dyDescent="0.2">
      <c r="A915" s="54"/>
      <c r="B915" s="58"/>
      <c r="C915" s="54"/>
      <c r="D915" s="54"/>
      <c r="E915" s="54"/>
      <c r="F915" s="54"/>
      <c r="G915" s="58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</row>
    <row r="916" spans="1:26" ht="12.75" x14ac:dyDescent="0.2">
      <c r="A916" s="54"/>
      <c r="B916" s="58"/>
      <c r="C916" s="54"/>
      <c r="D916" s="54"/>
      <c r="E916" s="54"/>
      <c r="F916" s="54"/>
      <c r="G916" s="58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</row>
    <row r="917" spans="1:26" ht="12.75" x14ac:dyDescent="0.2">
      <c r="A917" s="54"/>
      <c r="B917" s="58"/>
      <c r="C917" s="54"/>
      <c r="D917" s="54"/>
      <c r="E917" s="54"/>
      <c r="F917" s="54"/>
      <c r="G917" s="58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</row>
    <row r="918" spans="1:26" ht="12.75" x14ac:dyDescent="0.2">
      <c r="A918" s="54"/>
      <c r="B918" s="58"/>
      <c r="C918" s="54"/>
      <c r="D918" s="54"/>
      <c r="E918" s="54"/>
      <c r="F918" s="54"/>
      <c r="G918" s="58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</row>
    <row r="919" spans="1:26" ht="12.75" x14ac:dyDescent="0.2">
      <c r="A919" s="54"/>
      <c r="B919" s="58"/>
      <c r="C919" s="54"/>
      <c r="D919" s="54"/>
      <c r="E919" s="54"/>
      <c r="F919" s="54"/>
      <c r="G919" s="58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</row>
    <row r="920" spans="1:26" ht="12.75" x14ac:dyDescent="0.2">
      <c r="A920" s="54"/>
      <c r="B920" s="58"/>
      <c r="C920" s="54"/>
      <c r="D920" s="54"/>
      <c r="E920" s="54"/>
      <c r="F920" s="54"/>
      <c r="G920" s="58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</row>
    <row r="921" spans="1:26" ht="12.75" x14ac:dyDescent="0.2">
      <c r="A921" s="54"/>
      <c r="B921" s="58"/>
      <c r="C921" s="54"/>
      <c r="D921" s="54"/>
      <c r="E921" s="54"/>
      <c r="F921" s="54"/>
      <c r="G921" s="58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</row>
    <row r="922" spans="1:26" ht="12.75" x14ac:dyDescent="0.2">
      <c r="A922" s="54"/>
      <c r="B922" s="58"/>
      <c r="C922" s="54"/>
      <c r="D922" s="54"/>
      <c r="E922" s="54"/>
      <c r="F922" s="54"/>
      <c r="G922" s="58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</row>
    <row r="923" spans="1:26" ht="12.75" x14ac:dyDescent="0.2">
      <c r="A923" s="54"/>
      <c r="B923" s="58"/>
      <c r="C923" s="54"/>
      <c r="D923" s="54"/>
      <c r="E923" s="54"/>
      <c r="F923" s="54"/>
      <c r="G923" s="58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</row>
    <row r="924" spans="1:26" ht="12.75" x14ac:dyDescent="0.2">
      <c r="A924" s="54"/>
      <c r="B924" s="58"/>
      <c r="C924" s="54"/>
      <c r="D924" s="54"/>
      <c r="E924" s="54"/>
      <c r="F924" s="54"/>
      <c r="G924" s="58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</row>
    <row r="925" spans="1:26" ht="12.75" x14ac:dyDescent="0.2">
      <c r="A925" s="54"/>
      <c r="B925" s="58"/>
      <c r="C925" s="54"/>
      <c r="D925" s="54"/>
      <c r="E925" s="54"/>
      <c r="F925" s="54"/>
      <c r="G925" s="58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</row>
    <row r="926" spans="1:26" ht="12.75" x14ac:dyDescent="0.2">
      <c r="A926" s="54"/>
      <c r="B926" s="58"/>
      <c r="C926" s="54"/>
      <c r="D926" s="54"/>
      <c r="E926" s="54"/>
      <c r="F926" s="54"/>
      <c r="G926" s="58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</row>
    <row r="927" spans="1:26" ht="12.75" x14ac:dyDescent="0.2">
      <c r="A927" s="54"/>
      <c r="B927" s="58"/>
      <c r="C927" s="54"/>
      <c r="D927" s="54"/>
      <c r="E927" s="54"/>
      <c r="F927" s="54"/>
      <c r="G927" s="58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</row>
    <row r="928" spans="1:26" ht="12.75" x14ac:dyDescent="0.2">
      <c r="A928" s="54"/>
      <c r="B928" s="58"/>
      <c r="C928" s="54"/>
      <c r="D928" s="54"/>
      <c r="E928" s="54"/>
      <c r="F928" s="54"/>
      <c r="G928" s="58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</row>
    <row r="929" spans="1:26" ht="12.75" x14ac:dyDescent="0.2">
      <c r="A929" s="54"/>
      <c r="B929" s="58"/>
      <c r="C929" s="54"/>
      <c r="D929" s="54"/>
      <c r="E929" s="54"/>
      <c r="F929" s="54"/>
      <c r="G929" s="58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</row>
    <row r="930" spans="1:26" ht="12.75" x14ac:dyDescent="0.2">
      <c r="A930" s="54"/>
      <c r="B930" s="58"/>
      <c r="C930" s="54"/>
      <c r="D930" s="54"/>
      <c r="E930" s="54"/>
      <c r="F930" s="54"/>
      <c r="G930" s="58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</row>
    <row r="931" spans="1:26" ht="12.75" x14ac:dyDescent="0.2">
      <c r="A931" s="54"/>
      <c r="B931" s="58"/>
      <c r="C931" s="54"/>
      <c r="D931" s="54"/>
      <c r="E931" s="54"/>
      <c r="F931" s="54"/>
      <c r="G931" s="58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</row>
    <row r="932" spans="1:26" ht="12.75" x14ac:dyDescent="0.2">
      <c r="A932" s="54"/>
      <c r="B932" s="58"/>
      <c r="C932" s="54"/>
      <c r="D932" s="54"/>
      <c r="E932" s="54"/>
      <c r="F932" s="54"/>
      <c r="G932" s="58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</row>
    <row r="933" spans="1:26" ht="12.75" x14ac:dyDescent="0.2">
      <c r="A933" s="54"/>
      <c r="B933" s="58"/>
      <c r="C933" s="54"/>
      <c r="D933" s="54"/>
      <c r="E933" s="54"/>
      <c r="F933" s="54"/>
      <c r="G933" s="58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</row>
    <row r="934" spans="1:26" ht="12.75" x14ac:dyDescent="0.2">
      <c r="A934" s="54"/>
      <c r="B934" s="58"/>
      <c r="C934" s="54"/>
      <c r="D934" s="54"/>
      <c r="E934" s="54"/>
      <c r="F934" s="54"/>
      <c r="G934" s="58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</row>
    <row r="935" spans="1:26" ht="12.75" x14ac:dyDescent="0.2">
      <c r="A935" s="54"/>
      <c r="B935" s="58"/>
      <c r="C935" s="54"/>
      <c r="D935" s="54"/>
      <c r="E935" s="54"/>
      <c r="F935" s="54"/>
      <c r="G935" s="58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</row>
    <row r="936" spans="1:26" ht="12.75" x14ac:dyDescent="0.2">
      <c r="A936" s="54"/>
      <c r="B936" s="58"/>
      <c r="C936" s="54"/>
      <c r="D936" s="54"/>
      <c r="E936" s="54"/>
      <c r="F936" s="54"/>
      <c r="G936" s="58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</row>
    <row r="937" spans="1:26" ht="12.75" x14ac:dyDescent="0.2">
      <c r="A937" s="54"/>
      <c r="B937" s="58"/>
      <c r="C937" s="54"/>
      <c r="D937" s="54"/>
      <c r="E937" s="54"/>
      <c r="F937" s="54"/>
      <c r="G937" s="58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</row>
    <row r="938" spans="1:26" ht="12.75" x14ac:dyDescent="0.2">
      <c r="A938" s="54"/>
      <c r="B938" s="58"/>
      <c r="C938" s="54"/>
      <c r="D938" s="54"/>
      <c r="E938" s="54"/>
      <c r="F938" s="54"/>
      <c r="G938" s="58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</row>
    <row r="939" spans="1:26" ht="12.75" x14ac:dyDescent="0.2">
      <c r="A939" s="54"/>
      <c r="B939" s="58"/>
      <c r="C939" s="54"/>
      <c r="D939" s="54"/>
      <c r="E939" s="54"/>
      <c r="F939" s="54"/>
      <c r="G939" s="58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</row>
    <row r="940" spans="1:26" ht="12.75" x14ac:dyDescent="0.2">
      <c r="A940" s="54"/>
      <c r="B940" s="58"/>
      <c r="C940" s="54"/>
      <c r="D940" s="54"/>
      <c r="E940" s="54"/>
      <c r="F940" s="54"/>
      <c r="G940" s="58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</row>
    <row r="941" spans="1:26" ht="12.75" x14ac:dyDescent="0.2">
      <c r="A941" s="54"/>
      <c r="B941" s="58"/>
      <c r="C941" s="54"/>
      <c r="D941" s="54"/>
      <c r="E941" s="54"/>
      <c r="F941" s="54"/>
      <c r="G941" s="58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</row>
    <row r="942" spans="1:26" ht="12.75" x14ac:dyDescent="0.2">
      <c r="A942" s="54"/>
      <c r="B942" s="58"/>
      <c r="C942" s="54"/>
      <c r="D942" s="54"/>
      <c r="E942" s="54"/>
      <c r="F942" s="54"/>
      <c r="G942" s="58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</row>
    <row r="943" spans="1:26" ht="12.75" x14ac:dyDescent="0.2">
      <c r="A943" s="54"/>
      <c r="B943" s="58"/>
      <c r="C943" s="54"/>
      <c r="D943" s="54"/>
      <c r="E943" s="54"/>
      <c r="F943" s="54"/>
      <c r="G943" s="58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</row>
    <row r="944" spans="1:26" ht="12.75" x14ac:dyDescent="0.2">
      <c r="A944" s="54"/>
      <c r="B944" s="58"/>
      <c r="C944" s="54"/>
      <c r="D944" s="54"/>
      <c r="E944" s="54"/>
      <c r="F944" s="54"/>
      <c r="G944" s="58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</row>
    <row r="945" spans="1:26" ht="12.75" x14ac:dyDescent="0.2">
      <c r="A945" s="54"/>
      <c r="B945" s="58"/>
      <c r="C945" s="54"/>
      <c r="D945" s="54"/>
      <c r="E945" s="54"/>
      <c r="F945" s="54"/>
      <c r="G945" s="58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</row>
    <row r="946" spans="1:26" ht="12.75" x14ac:dyDescent="0.2">
      <c r="A946" s="54"/>
      <c r="B946" s="58"/>
      <c r="C946" s="54"/>
      <c r="D946" s="54"/>
      <c r="E946" s="54"/>
      <c r="F946" s="54"/>
      <c r="G946" s="58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</row>
    <row r="947" spans="1:26" ht="12.75" x14ac:dyDescent="0.2">
      <c r="A947" s="54"/>
      <c r="B947" s="58"/>
      <c r="C947" s="54"/>
      <c r="D947" s="54"/>
      <c r="E947" s="54"/>
      <c r="F947" s="54"/>
      <c r="G947" s="58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</row>
    <row r="948" spans="1:26" ht="12.75" x14ac:dyDescent="0.2">
      <c r="A948" s="54"/>
      <c r="B948" s="58"/>
      <c r="C948" s="54"/>
      <c r="D948" s="54"/>
      <c r="E948" s="54"/>
      <c r="F948" s="54"/>
      <c r="G948" s="58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</row>
    <row r="949" spans="1:26" ht="12.75" x14ac:dyDescent="0.2">
      <c r="A949" s="54"/>
      <c r="B949" s="58"/>
      <c r="C949" s="54"/>
      <c r="D949" s="54"/>
      <c r="E949" s="54"/>
      <c r="F949" s="54"/>
      <c r="G949" s="58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</row>
    <row r="950" spans="1:26" ht="12.75" x14ac:dyDescent="0.2">
      <c r="A950" s="54"/>
      <c r="B950" s="58"/>
      <c r="C950" s="54"/>
      <c r="D950" s="54"/>
      <c r="E950" s="54"/>
      <c r="F950" s="54"/>
      <c r="G950" s="58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</row>
    <row r="951" spans="1:26" ht="12.75" x14ac:dyDescent="0.2">
      <c r="A951" s="54"/>
      <c r="B951" s="58"/>
      <c r="C951" s="54"/>
      <c r="D951" s="54"/>
      <c r="E951" s="54"/>
      <c r="F951" s="54"/>
      <c r="G951" s="58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</row>
    <row r="952" spans="1:26" ht="12.75" x14ac:dyDescent="0.2">
      <c r="A952" s="54"/>
      <c r="B952" s="58"/>
      <c r="C952" s="54"/>
      <c r="D952" s="54"/>
      <c r="E952" s="54"/>
      <c r="F952" s="54"/>
      <c r="G952" s="58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</row>
    <row r="953" spans="1:26" ht="12.75" x14ac:dyDescent="0.2">
      <c r="A953" s="54"/>
      <c r="B953" s="58"/>
      <c r="C953" s="54"/>
      <c r="D953" s="54"/>
      <c r="E953" s="54"/>
      <c r="F953" s="54"/>
      <c r="G953" s="58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</row>
    <row r="954" spans="1:26" ht="12.75" x14ac:dyDescent="0.2">
      <c r="A954" s="54"/>
      <c r="B954" s="58"/>
      <c r="C954" s="54"/>
      <c r="D954" s="54"/>
      <c r="E954" s="54"/>
      <c r="F954" s="54"/>
      <c r="G954" s="58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</row>
    <row r="955" spans="1:26" ht="12.75" x14ac:dyDescent="0.2">
      <c r="A955" s="54"/>
      <c r="B955" s="58"/>
      <c r="C955" s="54"/>
      <c r="D955" s="54"/>
      <c r="E955" s="54"/>
      <c r="F955" s="54"/>
      <c r="G955" s="58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</row>
    <row r="956" spans="1:26" ht="12.75" x14ac:dyDescent="0.2">
      <c r="A956" s="54"/>
      <c r="B956" s="58"/>
      <c r="C956" s="54"/>
      <c r="D956" s="54"/>
      <c r="E956" s="54"/>
      <c r="F956" s="54"/>
      <c r="G956" s="58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</row>
    <row r="957" spans="1:26" ht="12.75" x14ac:dyDescent="0.2">
      <c r="A957" s="54"/>
      <c r="B957" s="58"/>
      <c r="C957" s="54"/>
      <c r="D957" s="54"/>
      <c r="E957" s="54"/>
      <c r="F957" s="54"/>
      <c r="G957" s="58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</row>
    <row r="958" spans="1:26" ht="12.75" x14ac:dyDescent="0.2">
      <c r="A958" s="54"/>
      <c r="B958" s="58"/>
      <c r="C958" s="54"/>
      <c r="D958" s="54"/>
      <c r="E958" s="54"/>
      <c r="F958" s="54"/>
      <c r="G958" s="58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</row>
    <row r="959" spans="1:26" ht="12.75" x14ac:dyDescent="0.2">
      <c r="A959" s="54"/>
      <c r="B959" s="58"/>
      <c r="C959" s="54"/>
      <c r="D959" s="54"/>
      <c r="E959" s="54"/>
      <c r="F959" s="54"/>
      <c r="G959" s="58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</row>
    <row r="960" spans="1:26" ht="12.75" x14ac:dyDescent="0.2">
      <c r="A960" s="54"/>
      <c r="B960" s="58"/>
      <c r="C960" s="54"/>
      <c r="D960" s="54"/>
      <c r="E960" s="54"/>
      <c r="F960" s="54"/>
      <c r="G960" s="58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</row>
    <row r="961" spans="1:26" ht="12.75" x14ac:dyDescent="0.2">
      <c r="A961" s="54"/>
      <c r="B961" s="58"/>
      <c r="C961" s="54"/>
      <c r="D961" s="54"/>
      <c r="E961" s="54"/>
      <c r="F961" s="54"/>
      <c r="G961" s="58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</row>
    <row r="962" spans="1:26" ht="12.75" x14ac:dyDescent="0.2">
      <c r="A962" s="54"/>
      <c r="B962" s="58"/>
      <c r="C962" s="54"/>
      <c r="D962" s="54"/>
      <c r="E962" s="54"/>
      <c r="F962" s="54"/>
      <c r="G962" s="58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</row>
    <row r="963" spans="1:26" ht="12.75" x14ac:dyDescent="0.2">
      <c r="A963" s="54"/>
      <c r="B963" s="58"/>
      <c r="C963" s="54"/>
      <c r="D963" s="54"/>
      <c r="E963" s="54"/>
      <c r="F963" s="54"/>
      <c r="G963" s="58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</row>
    <row r="964" spans="1:26" ht="12.75" x14ac:dyDescent="0.2">
      <c r="A964" s="54"/>
      <c r="B964" s="58"/>
      <c r="C964" s="54"/>
      <c r="D964" s="54"/>
      <c r="E964" s="54"/>
      <c r="F964" s="54"/>
      <c r="G964" s="58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</row>
    <row r="965" spans="1:26" ht="12.75" x14ac:dyDescent="0.2">
      <c r="A965" s="54"/>
      <c r="B965" s="58"/>
      <c r="C965" s="54"/>
      <c r="D965" s="54"/>
      <c r="E965" s="54"/>
      <c r="F965" s="54"/>
      <c r="G965" s="58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</row>
    <row r="966" spans="1:26" ht="12.75" x14ac:dyDescent="0.2">
      <c r="A966" s="54"/>
      <c r="B966" s="58"/>
      <c r="C966" s="54"/>
      <c r="D966" s="54"/>
      <c r="E966" s="54"/>
      <c r="F966" s="54"/>
      <c r="G966" s="58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</row>
    <row r="967" spans="1:26" ht="12.75" x14ac:dyDescent="0.2">
      <c r="A967" s="54"/>
      <c r="B967" s="58"/>
      <c r="C967" s="54"/>
      <c r="D967" s="54"/>
      <c r="E967" s="54"/>
      <c r="F967" s="54"/>
      <c r="G967" s="58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</row>
    <row r="968" spans="1:26" ht="12.75" x14ac:dyDescent="0.2">
      <c r="A968" s="54"/>
      <c r="B968" s="58"/>
      <c r="C968" s="54"/>
      <c r="D968" s="54"/>
      <c r="E968" s="54"/>
      <c r="F968" s="54"/>
      <c r="G968" s="58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</row>
    <row r="969" spans="1:26" ht="12.75" x14ac:dyDescent="0.2">
      <c r="A969" s="54"/>
      <c r="B969" s="58"/>
      <c r="C969" s="54"/>
      <c r="D969" s="54"/>
      <c r="E969" s="54"/>
      <c r="F969" s="54"/>
      <c r="G969" s="58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</row>
    <row r="970" spans="1:26" ht="12.75" x14ac:dyDescent="0.2">
      <c r="A970" s="54"/>
      <c r="B970" s="58"/>
      <c r="C970" s="54"/>
      <c r="D970" s="54"/>
      <c r="E970" s="54"/>
      <c r="F970" s="54"/>
      <c r="G970" s="58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</row>
    <row r="971" spans="1:26" ht="12.75" x14ac:dyDescent="0.2">
      <c r="A971" s="54"/>
      <c r="B971" s="58"/>
      <c r="C971" s="54"/>
      <c r="D971" s="54"/>
      <c r="E971" s="54"/>
      <c r="F971" s="54"/>
      <c r="G971" s="58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</row>
    <row r="972" spans="1:26" ht="12.75" x14ac:dyDescent="0.2">
      <c r="A972" s="54"/>
      <c r="B972" s="58"/>
      <c r="C972" s="54"/>
      <c r="D972" s="54"/>
      <c r="E972" s="54"/>
      <c r="F972" s="54"/>
      <c r="G972" s="58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</row>
    <row r="973" spans="1:26" ht="12.75" x14ac:dyDescent="0.2">
      <c r="A973" s="54"/>
      <c r="B973" s="58"/>
      <c r="C973" s="54"/>
      <c r="D973" s="54"/>
      <c r="E973" s="54"/>
      <c r="F973" s="54"/>
      <c r="G973" s="58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</row>
    <row r="974" spans="1:26" ht="12.75" x14ac:dyDescent="0.2">
      <c r="A974" s="54"/>
      <c r="B974" s="58"/>
      <c r="C974" s="54"/>
      <c r="D974" s="54"/>
      <c r="E974" s="54"/>
      <c r="F974" s="54"/>
      <c r="G974" s="58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</row>
    <row r="975" spans="1:26" ht="12.75" x14ac:dyDescent="0.2">
      <c r="A975" s="54"/>
      <c r="B975" s="58"/>
      <c r="C975" s="54"/>
      <c r="D975" s="54"/>
      <c r="E975" s="54"/>
      <c r="F975" s="54"/>
      <c r="G975" s="58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</row>
    <row r="976" spans="1:26" ht="12.75" x14ac:dyDescent="0.2">
      <c r="A976" s="54"/>
      <c r="B976" s="58"/>
      <c r="C976" s="54"/>
      <c r="D976" s="54"/>
      <c r="E976" s="54"/>
      <c r="F976" s="54"/>
      <c r="G976" s="58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</row>
    <row r="977" spans="1:26" ht="12.75" x14ac:dyDescent="0.2">
      <c r="A977" s="54"/>
      <c r="B977" s="58"/>
      <c r="C977" s="54"/>
      <c r="D977" s="54"/>
      <c r="E977" s="54"/>
      <c r="F977" s="54"/>
      <c r="G977" s="58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</row>
    <row r="978" spans="1:26" ht="12.75" x14ac:dyDescent="0.2">
      <c r="A978" s="54"/>
      <c r="B978" s="58"/>
      <c r="C978" s="54"/>
      <c r="D978" s="54"/>
      <c r="E978" s="54"/>
      <c r="F978" s="54"/>
      <c r="G978" s="58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</row>
    <row r="979" spans="1:26" ht="12.75" x14ac:dyDescent="0.2">
      <c r="A979" s="54"/>
      <c r="B979" s="58"/>
      <c r="C979" s="54"/>
      <c r="D979" s="54"/>
      <c r="E979" s="54"/>
      <c r="F979" s="54"/>
      <c r="G979" s="58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</row>
    <row r="980" spans="1:26" ht="12.75" x14ac:dyDescent="0.2">
      <c r="A980" s="54"/>
      <c r="B980" s="58"/>
      <c r="C980" s="54"/>
      <c r="D980" s="54"/>
      <c r="E980" s="54"/>
      <c r="F980" s="54"/>
      <c r="G980" s="58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</row>
    <row r="981" spans="1:26" ht="12.75" x14ac:dyDescent="0.2">
      <c r="A981" s="54"/>
      <c r="B981" s="58"/>
      <c r="C981" s="54"/>
      <c r="D981" s="54"/>
      <c r="E981" s="54"/>
      <c r="F981" s="54"/>
      <c r="G981" s="58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</row>
    <row r="982" spans="1:26" ht="12.75" x14ac:dyDescent="0.2">
      <c r="A982" s="54"/>
      <c r="B982" s="58"/>
      <c r="C982" s="54"/>
      <c r="D982" s="54"/>
      <c r="E982" s="54"/>
      <c r="F982" s="54"/>
      <c r="G982" s="58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</row>
    <row r="983" spans="1:26" ht="12.75" x14ac:dyDescent="0.2">
      <c r="A983" s="54"/>
      <c r="B983" s="58"/>
      <c r="C983" s="54"/>
      <c r="D983" s="54"/>
      <c r="E983" s="54"/>
      <c r="F983" s="54"/>
      <c r="G983" s="58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</row>
    <row r="984" spans="1:26" ht="12.75" x14ac:dyDescent="0.2">
      <c r="A984" s="54"/>
      <c r="B984" s="58"/>
      <c r="C984" s="54"/>
      <c r="D984" s="54"/>
      <c r="E984" s="54"/>
      <c r="F984" s="54"/>
      <c r="G984" s="58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</row>
    <row r="985" spans="1:26" ht="12.75" x14ac:dyDescent="0.2">
      <c r="A985" s="54"/>
      <c r="B985" s="58"/>
      <c r="C985" s="54"/>
      <c r="D985" s="54"/>
      <c r="E985" s="54"/>
      <c r="F985" s="54"/>
      <c r="G985" s="58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</row>
    <row r="986" spans="1:26" ht="12.75" x14ac:dyDescent="0.2">
      <c r="A986" s="54"/>
      <c r="B986" s="58"/>
      <c r="C986" s="54"/>
      <c r="D986" s="54"/>
      <c r="E986" s="54"/>
      <c r="F986" s="54"/>
      <c r="G986" s="58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</row>
    <row r="987" spans="1:26" ht="12.75" x14ac:dyDescent="0.2">
      <c r="A987" s="54"/>
      <c r="B987" s="58"/>
      <c r="C987" s="54"/>
      <c r="D987" s="54"/>
      <c r="E987" s="54"/>
      <c r="F987" s="54"/>
      <c r="G987" s="58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</row>
    <row r="988" spans="1:26" ht="12.75" x14ac:dyDescent="0.2">
      <c r="A988" s="54"/>
      <c r="B988" s="58"/>
      <c r="C988" s="54"/>
      <c r="D988" s="54"/>
      <c r="E988" s="54"/>
      <c r="F988" s="54"/>
      <c r="G988" s="58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</row>
    <row r="989" spans="1:26" ht="12.75" x14ac:dyDescent="0.2">
      <c r="A989" s="54"/>
      <c r="B989" s="58"/>
      <c r="C989" s="54"/>
      <c r="D989" s="54"/>
      <c r="E989" s="54"/>
      <c r="F989" s="54"/>
      <c r="G989" s="58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</row>
    <row r="990" spans="1:26" ht="12.75" x14ac:dyDescent="0.2">
      <c r="A990" s="54"/>
      <c r="B990" s="58"/>
      <c r="C990" s="54"/>
      <c r="D990" s="54"/>
      <c r="E990" s="54"/>
      <c r="F990" s="54"/>
      <c r="G990" s="58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</row>
    <row r="991" spans="1:26" ht="12.75" x14ac:dyDescent="0.2">
      <c r="A991" s="54"/>
      <c r="B991" s="58"/>
      <c r="C991" s="54"/>
      <c r="D991" s="54"/>
      <c r="E991" s="54"/>
      <c r="F991" s="54"/>
      <c r="G991" s="58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</row>
    <row r="992" spans="1:26" ht="12.75" x14ac:dyDescent="0.2">
      <c r="A992" s="54"/>
      <c r="B992" s="58"/>
      <c r="C992" s="54"/>
      <c r="D992" s="54"/>
      <c r="E992" s="54"/>
      <c r="F992" s="54"/>
      <c r="G992" s="58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</row>
    <row r="993" spans="1:26" ht="12.75" x14ac:dyDescent="0.2">
      <c r="A993" s="54"/>
      <c r="B993" s="58"/>
      <c r="C993" s="54"/>
      <c r="D993" s="54"/>
      <c r="E993" s="54"/>
      <c r="F993" s="54"/>
      <c r="G993" s="58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</row>
    <row r="994" spans="1:26" ht="12.75" x14ac:dyDescent="0.2">
      <c r="A994" s="54"/>
      <c r="B994" s="58"/>
      <c r="C994" s="54"/>
      <c r="D994" s="54"/>
      <c r="E994" s="54"/>
      <c r="F994" s="54"/>
      <c r="G994" s="58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</row>
    <row r="995" spans="1:26" ht="12.75" x14ac:dyDescent="0.2">
      <c r="A995" s="54"/>
      <c r="B995" s="58"/>
      <c r="C995" s="54"/>
      <c r="D995" s="54"/>
      <c r="E995" s="54"/>
      <c r="F995" s="54"/>
      <c r="G995" s="58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</row>
    <row r="996" spans="1:26" ht="12.75" x14ac:dyDescent="0.2">
      <c r="A996" s="54"/>
      <c r="B996" s="58"/>
      <c r="C996" s="54"/>
      <c r="D996" s="54"/>
      <c r="E996" s="54"/>
      <c r="F996" s="54"/>
      <c r="G996" s="58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</row>
    <row r="997" spans="1:26" ht="12.75" x14ac:dyDescent="0.2">
      <c r="A997" s="54"/>
      <c r="B997" s="58"/>
      <c r="C997" s="54"/>
      <c r="D997" s="54"/>
      <c r="E997" s="54"/>
      <c r="F997" s="54"/>
      <c r="G997" s="58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</row>
    <row r="998" spans="1:26" ht="12.75" x14ac:dyDescent="0.2">
      <c r="A998" s="54"/>
      <c r="B998" s="58"/>
      <c r="C998" s="54"/>
      <c r="D998" s="54"/>
      <c r="E998" s="54"/>
      <c r="F998" s="54"/>
      <c r="G998" s="58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</row>
    <row r="999" spans="1:26" ht="12.75" x14ac:dyDescent="0.2">
      <c r="A999" s="54"/>
      <c r="B999" s="58"/>
      <c r="C999" s="54"/>
      <c r="D999" s="54"/>
      <c r="E999" s="54"/>
      <c r="F999" s="54"/>
      <c r="G999" s="58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</row>
    <row r="1000" spans="1:26" ht="12.75" x14ac:dyDescent="0.2">
      <c r="A1000" s="54"/>
      <c r="B1000" s="58"/>
      <c r="C1000" s="54"/>
      <c r="D1000" s="54"/>
      <c r="E1000" s="54"/>
      <c r="F1000" s="54"/>
      <c r="G1000" s="58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</row>
    <row r="1001" spans="1:26" ht="12.75" x14ac:dyDescent="0.2">
      <c r="A1001" s="54"/>
      <c r="B1001" s="58"/>
      <c r="C1001" s="54"/>
      <c r="D1001" s="54"/>
      <c r="E1001" s="54"/>
      <c r="F1001" s="54"/>
      <c r="G1001" s="58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Численность</vt:lpstr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Зимирев</cp:lastModifiedBy>
  <dcterms:modified xsi:type="dcterms:W3CDTF">2020-09-02T06:55:44Z</dcterms:modified>
</cp:coreProperties>
</file>